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9" i="2" l="1"/>
  <c r="G139" i="2"/>
  <c r="D79" i="1"/>
  <c r="G62" i="1" l="1"/>
  <c r="K102" i="1"/>
  <c r="J102" i="1"/>
  <c r="I102" i="1"/>
  <c r="H102" i="1"/>
  <c r="K100" i="1"/>
  <c r="K99" i="1" s="1"/>
  <c r="K98" i="1" s="1"/>
  <c r="K95" i="1" s="1"/>
  <c r="J100" i="1"/>
  <c r="J99" i="1" s="1"/>
  <c r="J98" i="1" s="1"/>
  <c r="J95" i="1" s="1"/>
  <c r="I100" i="1"/>
  <c r="H100" i="1"/>
  <c r="I99" i="1"/>
  <c r="I98" i="1" s="1"/>
  <c r="H99" i="1"/>
  <c r="H98" i="1" s="1"/>
  <c r="K96" i="1"/>
  <c r="J96" i="1"/>
  <c r="I96" i="1"/>
  <c r="H96" i="1"/>
  <c r="K92" i="1"/>
  <c r="K91" i="1" s="1"/>
  <c r="J92" i="1"/>
  <c r="J91" i="1" s="1"/>
  <c r="I92" i="1"/>
  <c r="I91" i="1" s="1"/>
  <c r="H92" i="1"/>
  <c r="H91" i="1" s="1"/>
  <c r="K89" i="1"/>
  <c r="K88" i="1" s="1"/>
  <c r="J89" i="1"/>
  <c r="J88" i="1" s="1"/>
  <c r="I89" i="1"/>
  <c r="I88" i="1" s="1"/>
  <c r="H89" i="1"/>
  <c r="H88" i="1" s="1"/>
  <c r="K79" i="1"/>
  <c r="J79" i="1"/>
  <c r="I79" i="1"/>
  <c r="H79" i="1"/>
  <c r="K66" i="1"/>
  <c r="J66" i="1"/>
  <c r="I66" i="1"/>
  <c r="H66" i="1"/>
  <c r="K62" i="1"/>
  <c r="J62" i="1"/>
  <c r="I62" i="1"/>
  <c r="H62" i="1"/>
  <c r="K58" i="1"/>
  <c r="J58" i="1"/>
  <c r="I58" i="1"/>
  <c r="H58" i="1"/>
  <c r="K55" i="1"/>
  <c r="J55" i="1"/>
  <c r="I55" i="1"/>
  <c r="H55" i="1"/>
  <c r="K53" i="1"/>
  <c r="J53" i="1"/>
  <c r="I53" i="1"/>
  <c r="H53" i="1"/>
  <c r="K28" i="1"/>
  <c r="K27" i="1" s="1"/>
  <c r="J28" i="1"/>
  <c r="J27" i="1" s="1"/>
  <c r="I28" i="1"/>
  <c r="I27" i="1" s="1"/>
  <c r="H28" i="1"/>
  <c r="H27" i="1" s="1"/>
  <c r="K23" i="1"/>
  <c r="J23" i="1"/>
  <c r="I23" i="1"/>
  <c r="H23" i="1"/>
  <c r="K16" i="1"/>
  <c r="J16" i="1"/>
  <c r="I16" i="1"/>
  <c r="H16" i="1"/>
  <c r="K9" i="1"/>
  <c r="J9" i="1"/>
  <c r="I9" i="1"/>
  <c r="H9" i="1"/>
  <c r="H57" i="1" l="1"/>
  <c r="I52" i="1"/>
  <c r="I57" i="1"/>
  <c r="H95" i="1"/>
  <c r="J65" i="1"/>
  <c r="J64" i="1" s="1"/>
  <c r="I95" i="1"/>
  <c r="K52" i="1"/>
  <c r="K51" i="1" s="1"/>
  <c r="K57" i="1"/>
  <c r="K65" i="1"/>
  <c r="K64" i="1" s="1"/>
  <c r="J52" i="1"/>
  <c r="J57" i="1"/>
  <c r="H65" i="1"/>
  <c r="H64" i="1" s="1"/>
  <c r="I65" i="1"/>
  <c r="I64" i="1" s="1"/>
  <c r="J15" i="1"/>
  <c r="J14" i="1" s="1"/>
  <c r="K15" i="1"/>
  <c r="K14" i="1" s="1"/>
  <c r="K8" i="1" s="1"/>
  <c r="K7" i="1" s="1"/>
  <c r="H15" i="1"/>
  <c r="H14" i="1" s="1"/>
  <c r="H52" i="1"/>
  <c r="H51" i="1" s="1"/>
  <c r="I15" i="1"/>
  <c r="I14" i="1" s="1"/>
  <c r="J51" i="1" l="1"/>
  <c r="J8" i="1" s="1"/>
  <c r="J7" i="1" s="1"/>
  <c r="I51" i="1"/>
  <c r="I8" i="1"/>
  <c r="I7" i="1" s="1"/>
  <c r="H8" i="1"/>
  <c r="H7" i="1" s="1"/>
  <c r="D146" i="2" l="1"/>
  <c r="E146" i="2"/>
  <c r="F146" i="2"/>
  <c r="G146" i="2"/>
  <c r="H146" i="2"/>
  <c r="C146" i="2"/>
  <c r="D95" i="1"/>
  <c r="E95" i="1"/>
  <c r="F95" i="1"/>
  <c r="G95" i="1"/>
  <c r="C95" i="1"/>
  <c r="D110" i="2" l="1"/>
  <c r="E110" i="2"/>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G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D89" i="1"/>
  <c r="D88" i="1" s="1"/>
  <c r="E89" i="1"/>
  <c r="E88" i="1" s="1"/>
  <c r="F89" i="1"/>
  <c r="F88" i="1" s="1"/>
  <c r="G89" i="1"/>
  <c r="E79" i="1"/>
  <c r="F79" i="1"/>
  <c r="G79" i="1"/>
  <c r="D66" i="1"/>
  <c r="E66" i="1"/>
  <c r="E65" i="1" s="1"/>
  <c r="E64" i="1" s="1"/>
  <c r="F66" i="1"/>
  <c r="G66" i="1"/>
  <c r="D62" i="1"/>
  <c r="E62" i="1"/>
  <c r="F62" i="1"/>
  <c r="D58" i="1"/>
  <c r="E58" i="1"/>
  <c r="F58" i="1"/>
  <c r="G58" i="1"/>
  <c r="D55" i="1"/>
  <c r="E55" i="1"/>
  <c r="F55" i="1"/>
  <c r="G55" i="1"/>
  <c r="D53" i="1"/>
  <c r="E53" i="1"/>
  <c r="F53" i="1"/>
  <c r="F52" i="1" s="1"/>
  <c r="G53" i="1"/>
  <c r="D28" i="1"/>
  <c r="D27" i="1" s="1"/>
  <c r="E28" i="1"/>
  <c r="E27" i="1" s="1"/>
  <c r="F28" i="1"/>
  <c r="G28" i="1"/>
  <c r="D23" i="1"/>
  <c r="E23" i="1"/>
  <c r="F23" i="1"/>
  <c r="G23" i="1"/>
  <c r="D16" i="1"/>
  <c r="E16" i="1"/>
  <c r="F16" i="1"/>
  <c r="G16" i="1"/>
  <c r="D9" i="1"/>
  <c r="E9" i="1"/>
  <c r="F9" i="1"/>
  <c r="G9" i="1"/>
  <c r="C79" i="1"/>
  <c r="C66" i="1"/>
  <c r="C62" i="1"/>
  <c r="C58" i="1"/>
  <c r="C55" i="1"/>
  <c r="C53" i="1"/>
  <c r="C28" i="1"/>
  <c r="C27" i="1" s="1"/>
  <c r="C23" i="1"/>
  <c r="C16" i="1"/>
  <c r="C15" i="1" s="1"/>
  <c r="C9" i="1"/>
  <c r="D57" i="1" l="1"/>
  <c r="E52" i="1"/>
  <c r="F27" i="1"/>
  <c r="E57" i="1"/>
  <c r="C57" i="1"/>
  <c r="F57" i="1"/>
  <c r="C52" i="1"/>
  <c r="D52" i="1"/>
  <c r="E15" i="1"/>
  <c r="E14" i="1" s="1"/>
  <c r="G91" i="1"/>
  <c r="G88" i="1"/>
  <c r="G27" i="1"/>
  <c r="G15" i="1"/>
  <c r="F65" i="1"/>
  <c r="F64" i="1" s="1"/>
  <c r="F15" i="1"/>
  <c r="D65" i="1"/>
  <c r="D64" i="1" s="1"/>
  <c r="D15" i="1"/>
  <c r="D14" i="1" s="1"/>
  <c r="C65" i="1"/>
  <c r="C64" i="1" s="1"/>
  <c r="E98" i="1"/>
  <c r="G98" i="1"/>
  <c r="D98" i="1"/>
  <c r="C14" i="1"/>
  <c r="F98" i="1"/>
  <c r="G65" i="1"/>
  <c r="G57" i="1"/>
  <c r="D51" i="1"/>
  <c r="G52" i="1"/>
  <c r="E51" i="1" l="1"/>
  <c r="E8" i="1" s="1"/>
  <c r="E7" i="1" s="1"/>
  <c r="F51" i="1"/>
  <c r="C51" i="1"/>
  <c r="C8" i="1" s="1"/>
  <c r="C7" i="1" s="1"/>
  <c r="F14" i="1"/>
  <c r="G64" i="1"/>
  <c r="G51" i="1"/>
  <c r="G14" i="1"/>
  <c r="D8" i="1"/>
  <c r="D7" i="1" s="1"/>
  <c r="F8" i="1" l="1"/>
  <c r="G8" i="1"/>
  <c r="D205" i="2"/>
  <c r="D204" i="2" s="1"/>
  <c r="D203" i="2" s="1"/>
  <c r="D202" i="2" s="1"/>
  <c r="D201" i="2" s="1"/>
  <c r="E205" i="2"/>
  <c r="E204" i="2" s="1"/>
  <c r="E203" i="2" s="1"/>
  <c r="E202" i="2" s="1"/>
  <c r="E201" i="2" s="1"/>
  <c r="F205" i="2"/>
  <c r="F204" i="2" s="1"/>
  <c r="F203" i="2" s="1"/>
  <c r="F202" i="2" s="1"/>
  <c r="F201" i="2" s="1"/>
  <c r="G205" i="2"/>
  <c r="H205" i="2"/>
  <c r="H204" i="2" s="1"/>
  <c r="H203" i="2" s="1"/>
  <c r="H202" i="2" s="1"/>
  <c r="H201" i="2" s="1"/>
  <c r="D206" i="2"/>
  <c r="E206" i="2"/>
  <c r="F206" i="2"/>
  <c r="G206" i="2"/>
  <c r="H206" i="2"/>
  <c r="D192" i="2"/>
  <c r="D188" i="2" s="1"/>
  <c r="D187" i="2" s="1"/>
  <c r="D186" i="2" s="1"/>
  <c r="E192" i="2"/>
  <c r="E188" i="2" s="1"/>
  <c r="E187" i="2" s="1"/>
  <c r="E186" i="2" s="1"/>
  <c r="F192" i="2"/>
  <c r="F188" i="2" s="1"/>
  <c r="F187" i="2" s="1"/>
  <c r="F186" i="2" s="1"/>
  <c r="G192" i="2"/>
  <c r="H192" i="2"/>
  <c r="H188" i="2" s="1"/>
  <c r="H187" i="2" s="1"/>
  <c r="H186" i="2" s="1"/>
  <c r="D94" i="2"/>
  <c r="E94" i="2"/>
  <c r="F94" i="2"/>
  <c r="G94" i="2"/>
  <c r="H94" i="2"/>
  <c r="C94" i="2"/>
  <c r="F7" i="1" l="1"/>
  <c r="G204" i="2"/>
  <c r="G188" i="2"/>
  <c r="G7" i="1"/>
  <c r="G203" i="2" l="1"/>
  <c r="G187" i="2"/>
  <c r="D227" i="2"/>
  <c r="D226" i="2" s="1"/>
  <c r="D225" i="2" s="1"/>
  <c r="D224" i="2" s="1"/>
  <c r="D221" i="2" s="1"/>
  <c r="D220" i="2" s="1"/>
  <c r="D219" i="2" s="1"/>
  <c r="E227" i="2"/>
  <c r="E226" i="2" s="1"/>
  <c r="E225" i="2" s="1"/>
  <c r="E224" i="2" s="1"/>
  <c r="E221" i="2" s="1"/>
  <c r="E220" i="2" s="1"/>
  <c r="E219" i="2" s="1"/>
  <c r="F227" i="2"/>
  <c r="F226" i="2" s="1"/>
  <c r="F225" i="2" s="1"/>
  <c r="F224" i="2" s="1"/>
  <c r="G227" i="2"/>
  <c r="G226" i="2" s="1"/>
  <c r="G225" i="2" s="1"/>
  <c r="G224" i="2" s="1"/>
  <c r="G223" i="2" s="1"/>
  <c r="G222" i="2" s="1"/>
  <c r="H227" i="2"/>
  <c r="H226" i="2" s="1"/>
  <c r="H225" i="2" s="1"/>
  <c r="H224" i="2" s="1"/>
  <c r="H223" i="2" s="1"/>
  <c r="H222" i="2" s="1"/>
  <c r="D215" i="2"/>
  <c r="E215" i="2"/>
  <c r="F215" i="2"/>
  <c r="G215" i="2"/>
  <c r="G210" i="2" s="1"/>
  <c r="G14" i="2" s="1"/>
  <c r="H215" i="2"/>
  <c r="D211" i="2"/>
  <c r="E211" i="2"/>
  <c r="F211" i="2"/>
  <c r="G211" i="2"/>
  <c r="H211" i="2"/>
  <c r="C192" i="2"/>
  <c r="C188" i="2" s="1"/>
  <c r="D185" i="2"/>
  <c r="D18" i="2" s="1"/>
  <c r="E185" i="2"/>
  <c r="E18" i="2" s="1"/>
  <c r="F185" i="2"/>
  <c r="G185" i="2"/>
  <c r="H185" i="2"/>
  <c r="H18" i="2" s="1"/>
  <c r="E12" i="2"/>
  <c r="D12" i="2"/>
  <c r="F12" i="2"/>
  <c r="H12" i="2"/>
  <c r="D177" i="2"/>
  <c r="D169" i="2" s="1"/>
  <c r="E177" i="2"/>
  <c r="E169" i="2" s="1"/>
  <c r="F177" i="2"/>
  <c r="F169" i="2" s="1"/>
  <c r="G177" i="2"/>
  <c r="H177" i="2"/>
  <c r="H169" i="2"/>
  <c r="D151" i="2"/>
  <c r="D137" i="2" s="1"/>
  <c r="E151" i="2"/>
  <c r="E137" i="2" s="1"/>
  <c r="F151" i="2"/>
  <c r="G151" i="2"/>
  <c r="H151" i="2"/>
  <c r="H137" i="2" s="1"/>
  <c r="D127" i="2"/>
  <c r="D117" i="2" s="1"/>
  <c r="E127" i="2"/>
  <c r="E117" i="2" s="1"/>
  <c r="F127" i="2"/>
  <c r="F117" i="2" s="1"/>
  <c r="G127" i="2"/>
  <c r="H127" i="2"/>
  <c r="H117" i="2" s="1"/>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8" i="2"/>
  <c r="D24" i="2"/>
  <c r="E24" i="2"/>
  <c r="F24" i="2"/>
  <c r="G24" i="2"/>
  <c r="H24" i="2"/>
  <c r="C227" i="2"/>
  <c r="C226" i="2" s="1"/>
  <c r="C225" i="2" s="1"/>
  <c r="C224" i="2" s="1"/>
  <c r="C223" i="2" s="1"/>
  <c r="C222" i="2" s="1"/>
  <c r="C215" i="2"/>
  <c r="C211" i="2"/>
  <c r="C206" i="2"/>
  <c r="C205" i="2"/>
  <c r="C204" i="2" s="1"/>
  <c r="C203" i="2" s="1"/>
  <c r="C202" i="2" s="1"/>
  <c r="C201" i="2" s="1"/>
  <c r="C187" i="2"/>
  <c r="C186" i="2" s="1"/>
  <c r="C12" i="2" s="1"/>
  <c r="C185" i="2"/>
  <c r="C18" i="2" s="1"/>
  <c r="C177" i="2"/>
  <c r="C151" i="2"/>
  <c r="C127" i="2"/>
  <c r="C117" i="2" s="1"/>
  <c r="C101" i="2"/>
  <c r="C91" i="2"/>
  <c r="C80" i="2"/>
  <c r="C79" i="2" s="1"/>
  <c r="C17" i="2" s="1"/>
  <c r="C75" i="2"/>
  <c r="C15" i="2" s="1"/>
  <c r="C73" i="2"/>
  <c r="C72" i="2" s="1"/>
  <c r="C69" i="2"/>
  <c r="C61" i="2"/>
  <c r="C59" i="2"/>
  <c r="C36" i="2"/>
  <c r="C34" i="2"/>
  <c r="C24" i="2"/>
  <c r="C23" i="2" s="1"/>
  <c r="C11" i="2"/>
  <c r="C221" i="2" l="1"/>
  <c r="C220" i="2" s="1"/>
  <c r="C219" i="2" s="1"/>
  <c r="E223" i="2"/>
  <c r="E222" i="2" s="1"/>
  <c r="D223" i="2"/>
  <c r="D222" i="2" s="1"/>
  <c r="G186" i="2"/>
  <c r="F223" i="2"/>
  <c r="F222" i="2" s="1"/>
  <c r="F221" i="2"/>
  <c r="F220" i="2" s="1"/>
  <c r="F219" i="2" s="1"/>
  <c r="H221" i="2"/>
  <c r="H220" i="2" s="1"/>
  <c r="H219" i="2" s="1"/>
  <c r="H210" i="2"/>
  <c r="H14" i="2" s="1"/>
  <c r="G221" i="2"/>
  <c r="G220" i="2" s="1"/>
  <c r="G219" i="2" s="1"/>
  <c r="C78" i="2"/>
  <c r="C16" i="2" s="1"/>
  <c r="F210" i="2"/>
  <c r="F14" i="2" s="1"/>
  <c r="E210" i="2"/>
  <c r="E14" i="2" s="1"/>
  <c r="D210" i="2"/>
  <c r="D14" i="2" s="1"/>
  <c r="G169" i="2"/>
  <c r="G202" i="2"/>
  <c r="G117" i="2"/>
  <c r="G18" i="2"/>
  <c r="G15" i="2"/>
  <c r="H23" i="2"/>
  <c r="H9" i="2" s="1"/>
  <c r="D23" i="2"/>
  <c r="D9" i="2" s="1"/>
  <c r="E13" i="2"/>
  <c r="G13" i="2"/>
  <c r="H13" i="2"/>
  <c r="F13" i="2"/>
  <c r="D13" i="2"/>
  <c r="G137" i="2"/>
  <c r="F137" i="2"/>
  <c r="F90" i="2"/>
  <c r="E90" i="2"/>
  <c r="E89" i="2" s="1"/>
  <c r="E53" i="2" s="1"/>
  <c r="E45" i="2" s="1"/>
  <c r="E44" i="2" s="1"/>
  <c r="H90" i="2"/>
  <c r="H89" i="2" s="1"/>
  <c r="H53" i="2" s="1"/>
  <c r="D90" i="2"/>
  <c r="D89" i="2" s="1"/>
  <c r="D53" i="2" s="1"/>
  <c r="D45" i="2" s="1"/>
  <c r="D44" i="2" s="1"/>
  <c r="E78" i="2"/>
  <c r="E16" i="2" s="1"/>
  <c r="E17" i="2"/>
  <c r="H78" i="2"/>
  <c r="H16" i="2" s="1"/>
  <c r="H17" i="2"/>
  <c r="D78" i="2"/>
  <c r="D16" i="2" s="1"/>
  <c r="D17" i="2"/>
  <c r="G17" i="2"/>
  <c r="G78" i="2"/>
  <c r="G16" i="2" s="1"/>
  <c r="F78" i="2"/>
  <c r="F16" i="2" s="1"/>
  <c r="F23" i="2"/>
  <c r="F9" i="2" s="1"/>
  <c r="E23" i="2"/>
  <c r="E9" i="2" s="1"/>
  <c r="G23" i="2"/>
  <c r="C137" i="2"/>
  <c r="C169" i="2"/>
  <c r="C13" i="2"/>
  <c r="C210" i="2"/>
  <c r="C14" i="2" s="1"/>
  <c r="C9" i="2"/>
  <c r="C90" i="2"/>
  <c r="G12" i="2" l="1"/>
  <c r="G9" i="2"/>
  <c r="G201" i="2"/>
  <c r="G90" i="2"/>
  <c r="H45" i="2"/>
  <c r="C89" i="2"/>
  <c r="C53" i="2" s="1"/>
  <c r="C45" i="2" s="1"/>
  <c r="C44" i="2" s="1"/>
  <c r="C87" i="2" s="1"/>
  <c r="F89" i="2"/>
  <c r="F53" i="2" s="1"/>
  <c r="F45" i="2" s="1"/>
  <c r="F44" i="2" s="1"/>
  <c r="E10" i="2"/>
  <c r="E8" i="2" s="1"/>
  <c r="E7" i="2" s="1"/>
  <c r="E87" i="2"/>
  <c r="D10" i="2"/>
  <c r="D8" i="2" s="1"/>
  <c r="D7" i="2" s="1"/>
  <c r="D87" i="2"/>
  <c r="D22" i="2"/>
  <c r="D21" i="2" s="1"/>
  <c r="E22" i="2"/>
  <c r="E21" i="2" s="1"/>
  <c r="G89" i="2" l="1"/>
  <c r="H44" i="2"/>
  <c r="D20" i="2"/>
  <c r="D19" i="2" s="1"/>
  <c r="C22" i="2"/>
  <c r="C21" i="2" s="1"/>
  <c r="C10" i="2"/>
  <c r="C20" i="2" s="1"/>
  <c r="C19" i="2" s="1"/>
  <c r="F10" i="2"/>
  <c r="F22" i="2"/>
  <c r="F21" i="2" s="1"/>
  <c r="F87" i="2"/>
  <c r="E20" i="2"/>
  <c r="E19" i="2" s="1"/>
  <c r="G53" i="2" l="1"/>
  <c r="H10" i="2"/>
  <c r="H20" i="2" s="1"/>
  <c r="H87" i="2"/>
  <c r="H22" i="2"/>
  <c r="H21" i="2" s="1"/>
  <c r="C8" i="2"/>
  <c r="C7" i="2" s="1"/>
  <c r="F20" i="2"/>
  <c r="F19" i="2" s="1"/>
  <c r="F8" i="2"/>
  <c r="F7" i="2" s="1"/>
  <c r="G45" i="2" l="1"/>
  <c r="H19" i="2"/>
  <c r="H8" i="2"/>
  <c r="G44" i="2" l="1"/>
  <c r="H7" i="2"/>
  <c r="G10" i="2" l="1"/>
  <c r="G87" i="2"/>
  <c r="G22" i="2"/>
  <c r="G20" i="2" l="1"/>
  <c r="G8" i="2"/>
  <c r="G21" i="2"/>
  <c r="G19" i="2" l="1"/>
  <c r="G7" i="2"/>
</calcChain>
</file>

<file path=xl/sharedStrings.xml><?xml version="1.0" encoding="utf-8"?>
<sst xmlns="http://schemas.openxmlformats.org/spreadsheetml/2006/main" count="576" uniqueCount="513">
  <si>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</si>
  <si>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</si>
  <si>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</si>
  <si>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</si>
  <si>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</si>
  <si>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</si>
  <si>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</si>
  <si>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</si>
  <si>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</si>
  <si>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</si>
  <si>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</si>
  <si>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</si>
  <si>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</si>
  <si>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</si>
  <si>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</si>
  <si>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</si>
  <si>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</si>
  <si>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</si>
  <si>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</si>
  <si>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</si>
  <si>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</si>
  <si>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</si>
  <si>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</si>
  <si>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</si>
  <si>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</si>
  <si>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</si>
  <si>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</si>
  <si>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</si>
  <si>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</si>
  <si>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</si>
  <si>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</si>
  <si>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</si>
  <si>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</si>
  <si>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</si>
  <si>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</si>
  <si>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</si>
  <si>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</si>
  <si>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</si>
  <si>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</si>
  <si>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</si>
  <si>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</si>
  <si>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</si>
  <si>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</si>
  <si>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</si>
  <si>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</si>
  <si>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</si>
  <si>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</si>
  <si>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</si>
  <si>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</si>
  <si>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</si>
  <si>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</si>
  <si>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</si>
  <si>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</si>
  <si>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</si>
  <si>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</si>
  <si>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</si>
  <si>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</si>
  <si>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</si>
  <si>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</si>
  <si>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</si>
  <si>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</si>
  <si>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</si>
  <si>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</si>
  <si>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</si>
  <si>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</si>
  <si>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</si>
  <si>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</si>
  <si>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</si>
  <si>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</si>
  <si>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</si>
  <si>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</si>
  <si>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</si>
  <si>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</si>
  <si>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</si>
  <si>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</si>
  <si>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</si>
  <si>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</si>
  <si>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</si>
  <si>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</si>
  <si>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</si>
  <si>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</si>
  <si>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</si>
  <si>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</si>
  <si>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</si>
  <si>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</si>
  <si>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</si>
  <si>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</si>
  <si>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</si>
  <si>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</si>
  <si>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</si>
  <si>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</si>
  <si>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</si>
  <si>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</si>
  <si>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</si>
  <si>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</si>
  <si>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</si>
  <si>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</si>
  <si>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</si>
  <si>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</si>
  <si>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</si>
  <si>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</si>
  <si>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</si>
  <si>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</si>
  <si>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</si>
  <si>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</si>
  <si>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</si>
  <si>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</si>
  <si>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</si>
  <si>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</si>
  <si>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</si>
  <si>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</si>
  <si>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</si>
  <si>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</si>
  <si>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</si>
  <si>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</si>
  <si>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</si>
  <si>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</si>
  <si>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</si>
  <si>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</si>
  <si>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</si>
  <si>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</si>
  <si>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</si>
  <si>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</si>
  <si>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</si>
  <si>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</si>
  <si>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</si>
  <si>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</si>
  <si>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</si>
  <si>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</si>
  <si>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</si>
  <si>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</si>
  <si>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</si>
  <si>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</si>
  <si>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</si>
  <si>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</si>
  <si>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</si>
  <si>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</si>
  <si>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</si>
  <si>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</si>
  <si>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</si>
  <si>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</si>
  <si>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</si>
  <si>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</si>
  <si>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</si>
  <si>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</si>
  <si>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</si>
  <si>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</si>
  <si>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</si>
  <si>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</si>
  <si>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</si>
  <si>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</si>
  <si>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</si>
  <si>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</si>
  <si>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</si>
  <si>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</si>
  <si>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</si>
  <si>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</si>
  <si>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</si>
  <si>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</si>
  <si>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</si>
  <si>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</si>
  <si>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</si>
  <si>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</si>
  <si>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</si>
  <si>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</si>
  <si>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</si>
  <si>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</si>
  <si>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</si>
  <si>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</si>
  <si>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</si>
  <si>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</si>
  <si>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</si>
  <si>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</si>
  <si>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</si>
  <si>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</si>
  <si>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</si>
  <si>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</si>
  <si>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</si>
  <si>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</si>
  <si>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</si>
  <si>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</si>
  <si>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</si>
  <si>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</si>
  <si>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</si>
  <si>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</si>
  <si>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</si>
  <si>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</si>
  <si>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</si>
  <si>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</si>
  <si>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</si>
  <si>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</si>
  <si>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</si>
  <si>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</si>
  <si>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</si>
  <si>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</si>
  <si>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</si>
  <si>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</si>
  <si>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</si>
  <si>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</si>
  <si>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</si>
  <si>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</si>
  <si>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</si>
  <si>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</si>
  <si>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</si>
  <si>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</si>
  <si>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</si>
  <si>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</si>
  <si>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</si>
  <si>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</si>
  <si>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</si>
  <si>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</si>
  <si>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</si>
  <si>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</si>
  <si>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</si>
  <si>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</si>
  <si>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</si>
  <si>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</si>
  <si>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</si>
  <si>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</si>
  <si>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</si>
  <si>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</si>
  <si>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</si>
  <si>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</si>
  <si>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</si>
  <si>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</si>
  <si>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</si>
  <si>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</si>
  <si>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</si>
  <si>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</si>
  <si>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</si>
  <si>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</si>
  <si>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</si>
  <si>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</si>
  <si>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</si>
  <si>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</si>
  <si>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</si>
  <si>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</si>
  <si>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</si>
  <si>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</si>
  <si>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</si>
  <si>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</si>
  <si>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</si>
  <si>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</si>
  <si>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</si>
  <si>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</si>
  <si>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</si>
  <si>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</si>
  <si>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</si>
  <si>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</si>
  <si>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</si>
  <si>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</si>
  <si>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</si>
  <si>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</si>
  <si>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</si>
  <si>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</si>
  <si>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</si>
  <si>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</si>
  <si>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</si>
  <si>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</si>
  <si>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</si>
  <si>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</si>
  <si>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</si>
  <si>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</si>
  <si>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</si>
  <si>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</si>
  <si>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</si>
  <si>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</si>
  <si>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</si>
  <si>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</si>
  <si>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</si>
  <si>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</si>
  <si>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</si>
  <si>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</si>
  <si>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</si>
  <si>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</si>
  <si>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</si>
  <si>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</si>
  <si>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</si>
  <si>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</si>
  <si>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</si>
  <si>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</si>
  <si>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</si>
  <si>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</si>
  <si>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</si>
  <si>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</si>
  <si>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</si>
  <si>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</si>
  <si>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</si>
  <si>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</si>
  <si>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</si>
  <si>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</si>
  <si>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</si>
  <si>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</si>
  <si>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</si>
  <si>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</si>
  <si>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</si>
  <si>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</si>
  <si>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</si>
  <si>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</si>
  <si>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</si>
  <si>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</si>
  <si>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</si>
  <si>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</si>
  <si>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</si>
  <si>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</si>
  <si>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</si>
  <si>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</si>
  <si>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</si>
  <si>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</si>
  <si>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</si>
  <si>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</si>
  <si>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</si>
  <si>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</si>
  <si>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</si>
  <si>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</si>
  <si>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</si>
  <si>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</si>
  <si>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</si>
  <si>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</si>
  <si>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</si>
  <si>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</si>
  <si>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</si>
  <si>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</si>
  <si>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</si>
  <si>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</si>
  <si>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</si>
  <si>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</si>
  <si>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</si>
  <si>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</si>
  <si>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</si>
  <si>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</si>
  <si>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</si>
  <si>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</si>
  <si>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</si>
  <si>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</si>
  <si>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</si>
  <si>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</si>
  <si>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</si>
  <si>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</si>
  <si>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</si>
  <si>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</si>
  <si>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</si>
  <si>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</si>
  <si>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</si>
  <si>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</si>
  <si>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</si>
  <si>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</si>
  <si>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</si>
  <si>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</si>
  <si>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</si>
  <si>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</si>
  <si>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</si>
  <si>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</si>
  <si>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</si>
  <si>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</si>
  <si>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</si>
  <si>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</si>
  <si>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</si>
  <si>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</si>
  <si>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</si>
  <si>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</si>
  <si>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</si>
  <si>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</si>
  <si>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</si>
  <si>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</si>
  <si>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</si>
  <si>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</si>
  <si>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</si>
  <si>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</si>
  <si>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</si>
  <si>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</si>
  <si>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</si>
  <si>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</si>
  <si>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</si>
  <si>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</si>
  <si>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</si>
  <si>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</si>
  <si>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</si>
  <si>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</si>
  <si>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</si>
  <si>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</si>
  <si>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</si>
  <si>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</si>
  <si>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</si>
  <si>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</si>
  <si>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</si>
  <si>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</si>
  <si>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</si>
  <si>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</si>
  <si>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</si>
  <si>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</si>
  <si>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</si>
  <si>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</si>
  <si>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</si>
  <si>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</si>
  <si>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</si>
  <si>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</si>
  <si>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</si>
  <si>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</si>
  <si>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</si>
  <si>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</si>
  <si>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</si>
  <si>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</si>
  <si>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</si>
  <si>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</si>
  <si>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</si>
  <si>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</si>
  <si>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</si>
  <si>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</si>
  <si>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</si>
  <si>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</si>
  <si>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</si>
  <si>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</si>
  <si>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</si>
  <si>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</si>
  <si>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</si>
  <si>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</si>
  <si>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</si>
  <si>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</si>
  <si>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</si>
  <si>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</si>
  <si>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</si>
  <si>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</si>
  <si>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</si>
  <si>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</si>
  <si>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</si>
  <si>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</si>
  <si>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</si>
  <si>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</si>
  <si>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</si>
  <si>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</si>
  <si>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</si>
  <si>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</si>
  <si>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</si>
  <si>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</si>
  <si>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</si>
  <si>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</si>
  <si>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</si>
  <si>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</si>
  <si>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</si>
  <si>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</si>
  <si>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</si>
  <si>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</si>
  <si>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</si>
  <si>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</si>
  <si>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</si>
  <si>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</si>
  <si>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</si>
  <si>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</si>
  <si>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</si>
  <si>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</si>
  <si>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</si>
  <si>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</si>
  <si>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</si>
  <si>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</si>
  <si>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</si>
  <si>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</si>
  <si>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</si>
  <si>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</si>
  <si>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</si>
  <si>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</si>
  <si>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</si>
  <si>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</si>
  <si>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</si>
  <si>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</si>
  <si>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</si>
  <si>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</si>
  <si>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</si>
  <si>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</si>
  <si>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</si>
  <si>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</si>
  <si>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</si>
  <si>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</si>
  <si>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</si>
  <si>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</si>
  <si>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</si>
  <si>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</si>
  <si>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</si>
  <si>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</si>
  <si>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</si>
  <si>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</si>
  <si>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</si>
  <si>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</si>
  <si>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</si>
  <si>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</si>
  <si>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</si>
  <si>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</si>
  <si>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</si>
  <si>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</si>
  <si>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</si>
  <si>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</si>
  <si>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</si>
  <si>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</si>
  <si>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</si>
  <si>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</si>
  <si>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</si>
  <si>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</si>
  <si>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</si>
  <si>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</si>
  <si>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</si>
  <si>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</si>
  <si>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</si>
  <si>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</si>
  <si>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</si>
  <si>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</si>
  <si>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</si>
  <si>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</si>
  <si>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</si>
  <si>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DIRECTOR GENERAL </t>
  </si>
  <si>
    <t>DIRECTOR ECONOMIC</t>
  </si>
  <si>
    <t xml:space="preserve">DIRECTOR ECONOMIC </t>
  </si>
  <si>
    <t>CONT DE EXECUTIE VENITURI  DECEMBRIE 2021</t>
  </si>
  <si>
    <t>CONT DE EXECUTIE CHELTUIELI DECEMBRIE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</si>
</sst>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i/>
      <sz val="10"/>
      <color rgb="FF002060"/>
      <name val="Palatino Linotype"/>
      <family val="1"/>
      <charset val="238"/>
    </font>
    <font>
      <sz val="10"/>
      <color rgb="FF002060"/>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Fill="1" applyBorder="1" applyAlignment="1">
      <alignment vertical="top" wrapText="1"/>
    </xf>
    <xf numFmtId="4" fontId="6" fillId="0" borderId="0" xfId="0" applyNumberFormat="1" applyFont="1" applyFill="1"/>
    <xf numFmtId="3" fontId="6" fillId="0" borderId="0" xfId="0" applyNumberFormat="1" applyFont="1" applyFill="1" applyBorder="1"/>
    <xf numFmtId="4" fontId="18" fillId="0" borderId="1" xfId="0" applyNumberFormat="1" applyFont="1" applyFill="1" applyBorder="1" applyAlignment="1">
      <alignment horizontal="right"/>
    </xf>
    <xf numFmtId="4" fontId="19" fillId="0" borderId="1" xfId="0" applyNumberFormat="1" applyFont="1" applyFill="1" applyBorder="1"/>
    <xf numFmtId="4" fontId="7" fillId="0" borderId="0" xfId="0" applyNumberFormat="1" applyFont="1" applyFill="1"/>
    <xf numFmtId="0" fontId="15"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AR111"/>
  <sheetViews>
    <sheetView tabSelected="1" zoomScaleNormal="100" workbookViewId="0">
      <pane xSplit="4" ySplit="6" topLeftCell="F100" activePane="bottomRight" state="frozen"/>
      <selection activeCell="C79" sqref="C79:E79"/>
      <selection pane="topRight" activeCell="C79" sqref="C79:E79"/>
      <selection pane="bottomLeft" activeCell="C79" sqref="C79:E79"/>
      <selection pane="bottomRight" activeCell="L112" sqref="L112"/>
    </sheetView>
  </sheetViews>
  <sheetFormatPr defaultRowHeight="15" x14ac:dyDescent="0.3"/>
  <cols>
    <col min="1" max="1" width="11.140625" style="52" customWidth="1"/>
    <col min="2" max="2" width="57.5703125" style="5" customWidth="1"/>
    <col min="3" max="3" width="5.28515625" style="5" customWidth="1"/>
    <col min="4" max="4" width="14" style="45" customWidth="1"/>
    <col min="5" max="5" width="11.28515625" style="45" hidden="1" customWidth="1"/>
    <col min="6" max="6" width="16.7109375" style="5" customWidth="1"/>
    <col min="7" max="7" width="17.7109375" style="5" customWidth="1"/>
    <col min="8" max="8" width="5.28515625" style="5" hidden="1" customWidth="1"/>
    <col min="9" max="9" width="14" style="45" hidden="1" customWidth="1"/>
    <col min="10" max="10" width="11.28515625" style="45" hidden="1" customWidth="1"/>
    <col min="11" max="11" width="16.7109375" style="5" hidden="1" customWidth="1"/>
    <col min="12" max="20" width="9.140625" style="55"/>
    <col min="21" max="16384" width="9.140625" style="5"/>
  </cols>
  <sheetData>
    <row r="1" spans="1:20" ht="20.25" x14ac:dyDescent="0.35">
      <c r="B1" s="53" t="s">
        <v>511</v>
      </c>
      <c r="C1" s="53"/>
      <c r="D1" s="54"/>
      <c r="E1" s="54"/>
      <c r="H1" s="53"/>
      <c r="I1" s="54"/>
      <c r="J1" s="54"/>
    </row>
    <row r="2" spans="1:20" ht="0.75" customHeight="1" x14ac:dyDescent="0.35">
      <c r="B2" s="56"/>
      <c r="C2" s="56"/>
      <c r="D2" s="54"/>
      <c r="E2" s="54"/>
      <c r="H2" s="56"/>
      <c r="I2" s="54"/>
      <c r="J2" s="54"/>
    </row>
    <row r="3" spans="1:20" x14ac:dyDescent="0.3">
      <c r="A3" s="57"/>
      <c r="B3" s="58"/>
      <c r="C3" s="58"/>
      <c r="D3" s="6"/>
      <c r="E3" s="6"/>
      <c r="F3" s="6"/>
      <c r="G3" s="6"/>
      <c r="H3" s="58"/>
      <c r="I3" s="6"/>
      <c r="J3" s="6"/>
      <c r="K3" s="6"/>
    </row>
    <row r="4" spans="1:20" ht="11.25" customHeight="1" x14ac:dyDescent="0.3">
      <c r="B4" s="55"/>
      <c r="C4" s="55"/>
      <c r="D4" s="6"/>
      <c r="E4" s="6"/>
      <c r="F4" s="6"/>
      <c r="G4" s="95" t="s">
        <v>0</v>
      </c>
      <c r="H4" s="104"/>
      <c r="I4" s="104"/>
      <c r="J4" s="104"/>
      <c r="K4" s="104"/>
    </row>
    <row r="5" spans="1:20" ht="90" x14ac:dyDescent="0.3">
      <c r="A5" s="12" t="s">
        <v>1</v>
      </c>
      <c r="B5" s="12" t="s">
        <v>2</v>
      </c>
      <c r="C5" s="12" t="s">
        <v>3</v>
      </c>
      <c r="D5" s="12" t="s">
        <v>4</v>
      </c>
      <c r="E5" s="12" t="s">
        <v>5</v>
      </c>
      <c r="F5" s="11" t="s">
        <v>6</v>
      </c>
      <c r="G5" s="11" t="s">
        <v>7</v>
      </c>
      <c r="H5" s="12" t="s">
        <v>3</v>
      </c>
      <c r="I5" s="12" t="s">
        <v>4</v>
      </c>
      <c r="J5" s="12" t="s">
        <v>5</v>
      </c>
      <c r="K5" s="11" t="s">
        <v>6</v>
      </c>
    </row>
    <row r="6" spans="1:20" s="60" customFormat="1" x14ac:dyDescent="0.3">
      <c r="A6" s="15"/>
      <c r="B6" s="59"/>
      <c r="C6" s="59"/>
      <c r="D6" s="15"/>
      <c r="E6" s="15"/>
      <c r="F6" s="15"/>
      <c r="G6" s="15"/>
      <c r="H6" s="59"/>
      <c r="I6" s="15"/>
      <c r="J6" s="15"/>
      <c r="K6" s="15"/>
      <c r="L6" s="4"/>
      <c r="M6" s="4"/>
      <c r="N6" s="4"/>
      <c r="O6" s="4"/>
      <c r="P6" s="4"/>
      <c r="Q6" s="4"/>
      <c r="R6" s="4"/>
      <c r="S6" s="4"/>
      <c r="T6" s="4"/>
    </row>
    <row r="7" spans="1:20" x14ac:dyDescent="0.3">
      <c r="A7" s="61" t="s">
        <v>8</v>
      </c>
      <c r="B7" s="62" t="s">
        <v>9</v>
      </c>
      <c r="C7" s="82">
        <f>+C8+C64+C105+C91+C88</f>
        <v>0</v>
      </c>
      <c r="D7" s="82">
        <f>+D8+D64+D105+D91+D88</f>
        <v>688361960</v>
      </c>
      <c r="E7" s="82">
        <f>+E8+E64+E105+E91+E88</f>
        <v>0</v>
      </c>
      <c r="F7" s="82">
        <f>+F8+F64+F105+F91+F88</f>
        <v>444170330</v>
      </c>
      <c r="G7" s="82">
        <f>+G8+G64+G105+G91+G88</f>
        <v>44074122</v>
      </c>
      <c r="H7" s="82">
        <f>+H8+H64+H102+H91+H88</f>
        <v>0</v>
      </c>
      <c r="I7" s="82">
        <f>+I8+I64+I102+I91+I88</f>
        <v>550820660</v>
      </c>
      <c r="J7" s="82">
        <f>+J8+J64+J102+J91+J88</f>
        <v>0</v>
      </c>
      <c r="K7" s="82">
        <f>+K8+K64+K102+K91+K88</f>
        <v>365289277</v>
      </c>
    </row>
    <row r="8" spans="1:20" x14ac:dyDescent="0.3">
      <c r="A8" s="61" t="s">
        <v>10</v>
      </c>
      <c r="B8" s="62" t="s">
        <v>11</v>
      </c>
      <c r="C8" s="82">
        <f>+C14+C51+C9</f>
        <v>0</v>
      </c>
      <c r="D8" s="82">
        <f t="shared" ref="D8:G8" si="0">+D14+D51+D9</f>
        <v>438257000</v>
      </c>
      <c r="E8" s="82">
        <f t="shared" si="0"/>
        <v>0</v>
      </c>
      <c r="F8" s="82">
        <f t="shared" si="0"/>
        <v>443036585</v>
      </c>
      <c r="G8" s="82">
        <f t="shared" si="0"/>
        <v>42164668</v>
      </c>
      <c r="H8" s="82">
        <f>+H14+H51+H9</f>
        <v>0</v>
      </c>
      <c r="I8" s="82">
        <f t="shared" ref="I8:K8" si="1">+I14+I51+I9</f>
        <v>434614000</v>
      </c>
      <c r="J8" s="82">
        <f t="shared" si="1"/>
        <v>0</v>
      </c>
      <c r="K8" s="82">
        <f t="shared" si="1"/>
        <v>366971197</v>
      </c>
    </row>
    <row r="9" spans="1:20" x14ac:dyDescent="0.3">
      <c r="A9" s="61" t="s">
        <v>12</v>
      </c>
      <c r="B9" s="62" t="s">
        <v>13</v>
      </c>
      <c r="C9" s="82">
        <f>+C10+C11+C12+C13</f>
        <v>0</v>
      </c>
      <c r="D9" s="82">
        <f t="shared" ref="D9:G9" si="2">+D10+D11+D12+D13</f>
        <v>1607000</v>
      </c>
      <c r="E9" s="82">
        <f t="shared" si="2"/>
        <v>0</v>
      </c>
      <c r="F9" s="82">
        <f t="shared" si="2"/>
        <v>1597537</v>
      </c>
      <c r="G9" s="82">
        <f t="shared" si="2"/>
        <v>325048</v>
      </c>
      <c r="H9" s="82">
        <f>+H10+H11+H12+H13</f>
        <v>0</v>
      </c>
      <c r="I9" s="82">
        <f t="shared" ref="I9:K9" si="3">+I10+I11+I12+I13</f>
        <v>1435000</v>
      </c>
      <c r="J9" s="82">
        <f t="shared" si="3"/>
        <v>0</v>
      </c>
      <c r="K9" s="82">
        <f t="shared" si="3"/>
        <v>1231137</v>
      </c>
    </row>
    <row r="10" spans="1:20" ht="45" x14ac:dyDescent="0.3">
      <c r="A10" s="61" t="s">
        <v>14</v>
      </c>
      <c r="B10" s="62" t="s">
        <v>15</v>
      </c>
      <c r="C10" s="82"/>
      <c r="D10" s="82">
        <v>1607000</v>
      </c>
      <c r="E10" s="82"/>
      <c r="F10" s="82">
        <v>1597537</v>
      </c>
      <c r="G10" s="82">
        <v>325048</v>
      </c>
      <c r="H10" s="82"/>
      <c r="I10" s="44">
        <v>1435000</v>
      </c>
      <c r="J10" s="44"/>
      <c r="K10" s="44">
        <v>1231137</v>
      </c>
    </row>
    <row r="11" spans="1:20" ht="45" x14ac:dyDescent="0.3">
      <c r="A11" s="61" t="s">
        <v>16</v>
      </c>
      <c r="B11" s="62" t="s">
        <v>17</v>
      </c>
      <c r="C11" s="82"/>
      <c r="D11" s="82">
        <v>0</v>
      </c>
      <c r="E11" s="82"/>
      <c r="F11" s="82">
        <v>0</v>
      </c>
      <c r="G11" s="82">
        <v>0</v>
      </c>
      <c r="H11" s="82"/>
      <c r="I11" s="44">
        <v>0</v>
      </c>
      <c r="J11" s="44"/>
      <c r="K11" s="44">
        <v>0</v>
      </c>
    </row>
    <row r="12" spans="1:20" ht="30" x14ac:dyDescent="0.3">
      <c r="A12" s="61" t="s">
        <v>18</v>
      </c>
      <c r="B12" s="62" t="s">
        <v>19</v>
      </c>
      <c r="C12" s="82"/>
      <c r="D12" s="82">
        <v>0</v>
      </c>
      <c r="E12" s="82"/>
      <c r="F12" s="82">
        <v>0</v>
      </c>
      <c r="G12" s="82">
        <v>0</v>
      </c>
      <c r="H12" s="82"/>
      <c r="I12" s="44">
        <v>0</v>
      </c>
      <c r="J12" s="44"/>
      <c r="K12" s="44">
        <v>0</v>
      </c>
    </row>
    <row r="13" spans="1:20" ht="30" customHeight="1" x14ac:dyDescent="0.3">
      <c r="A13" s="61" t="s">
        <v>20</v>
      </c>
      <c r="B13" s="62" t="s">
        <v>21</v>
      </c>
      <c r="C13" s="82"/>
      <c r="D13" s="82">
        <v>0</v>
      </c>
      <c r="E13" s="82"/>
      <c r="F13" s="82">
        <v>0</v>
      </c>
      <c r="G13" s="82">
        <v>0</v>
      </c>
      <c r="H13" s="82"/>
      <c r="I13" s="44">
        <v>0</v>
      </c>
      <c r="J13" s="44"/>
      <c r="K13" s="44">
        <v>0</v>
      </c>
    </row>
    <row r="14" spans="1:20" x14ac:dyDescent="0.3">
      <c r="A14" s="61" t="s">
        <v>22</v>
      </c>
      <c r="B14" s="62" t="s">
        <v>23</v>
      </c>
      <c r="C14" s="82">
        <f>+C15+C27</f>
        <v>0</v>
      </c>
      <c r="D14" s="82">
        <f t="shared" ref="D14:G14" si="4">+D15+D27</f>
        <v>436304000</v>
      </c>
      <c r="E14" s="82">
        <f t="shared" si="4"/>
        <v>0</v>
      </c>
      <c r="F14" s="82">
        <f t="shared" si="4"/>
        <v>441159313</v>
      </c>
      <c r="G14" s="82">
        <f t="shared" si="4"/>
        <v>41830547</v>
      </c>
      <c r="H14" s="82">
        <f>+H15+H27</f>
        <v>0</v>
      </c>
      <c r="I14" s="82">
        <f t="shared" ref="I14:K14" si="5">+I15+I27</f>
        <v>432868000</v>
      </c>
      <c r="J14" s="82">
        <f t="shared" si="5"/>
        <v>0</v>
      </c>
      <c r="K14" s="82">
        <f t="shared" si="5"/>
        <v>365476334</v>
      </c>
    </row>
    <row r="15" spans="1:20" x14ac:dyDescent="0.3">
      <c r="A15" s="61" t="s">
        <v>24</v>
      </c>
      <c r="B15" s="62" t="s">
        <v>25</v>
      </c>
      <c r="C15" s="82">
        <f>+C16+C23+C26</f>
        <v>0</v>
      </c>
      <c r="D15" s="82">
        <f t="shared" ref="D15:G15" si="6">+D16+D23+D26</f>
        <v>20799000</v>
      </c>
      <c r="E15" s="82">
        <f t="shared" si="6"/>
        <v>0</v>
      </c>
      <c r="F15" s="82">
        <f t="shared" si="6"/>
        <v>21345395</v>
      </c>
      <c r="G15" s="82">
        <f t="shared" si="6"/>
        <v>1962371</v>
      </c>
      <c r="H15" s="82">
        <f>+H16+H23+H26</f>
        <v>0</v>
      </c>
      <c r="I15" s="82">
        <f t="shared" ref="I15:K15" si="7">+I16+I23+I26</f>
        <v>19827000</v>
      </c>
      <c r="J15" s="82">
        <f t="shared" si="7"/>
        <v>0</v>
      </c>
      <c r="K15" s="82">
        <f t="shared" si="7"/>
        <v>17668715</v>
      </c>
    </row>
    <row r="16" spans="1:20" ht="23.25" customHeight="1" x14ac:dyDescent="0.3">
      <c r="A16" s="61" t="s">
        <v>26</v>
      </c>
      <c r="B16" s="62" t="s">
        <v>27</v>
      </c>
      <c r="C16" s="82">
        <f>C17+C18+C20+C21+C22+C19</f>
        <v>0</v>
      </c>
      <c r="D16" s="82">
        <f t="shared" ref="D16:G16" si="8">D17+D18+D20+D21+D22+D19</f>
        <v>1127000</v>
      </c>
      <c r="E16" s="82">
        <f t="shared" si="8"/>
        <v>0</v>
      </c>
      <c r="F16" s="82">
        <f t="shared" si="8"/>
        <v>1235382</v>
      </c>
      <c r="G16" s="82">
        <f t="shared" si="8"/>
        <v>63439</v>
      </c>
      <c r="H16" s="82">
        <f>H17+H18+H20+H21+H22+H19</f>
        <v>0</v>
      </c>
      <c r="I16" s="82">
        <f t="shared" ref="I16:K16" si="9">I17+I18+I20+I21+I22+I19</f>
        <v>692000</v>
      </c>
      <c r="J16" s="82">
        <f t="shared" si="9"/>
        <v>0</v>
      </c>
      <c r="K16" s="82">
        <f t="shared" si="9"/>
        <v>1126616</v>
      </c>
    </row>
    <row r="17" spans="1:44" s="55" customFormat="1" ht="30" x14ac:dyDescent="0.3">
      <c r="A17" s="63" t="s">
        <v>28</v>
      </c>
      <c r="B17" s="64" t="s">
        <v>29</v>
      </c>
      <c r="C17" s="44"/>
      <c r="D17" s="82">
        <v>1127000</v>
      </c>
      <c r="E17" s="82"/>
      <c r="F17" s="44">
        <v>1235382</v>
      </c>
      <c r="G17" s="44">
        <v>63439</v>
      </c>
      <c r="H17" s="44"/>
      <c r="I17" s="82">
        <v>692000</v>
      </c>
      <c r="J17" s="82"/>
      <c r="K17" s="44">
        <v>1126616</v>
      </c>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s="55" customFormat="1" ht="30" x14ac:dyDescent="0.3">
      <c r="A18" s="63" t="s">
        <v>30</v>
      </c>
      <c r="B18" s="64" t="s">
        <v>31</v>
      </c>
      <c r="C18" s="44"/>
      <c r="D18" s="82">
        <v>0</v>
      </c>
      <c r="E18" s="82"/>
      <c r="F18" s="44">
        <v>0</v>
      </c>
      <c r="G18" s="44">
        <v>0</v>
      </c>
      <c r="H18" s="44"/>
      <c r="I18" s="82">
        <v>0</v>
      </c>
      <c r="J18" s="82"/>
      <c r="K18" s="44">
        <v>0</v>
      </c>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s="55" customFormat="1" x14ac:dyDescent="0.3">
      <c r="A19" s="63" t="s">
        <v>32</v>
      </c>
      <c r="B19" s="64" t="s">
        <v>33</v>
      </c>
      <c r="C19" s="44"/>
      <c r="D19" s="82">
        <v>0</v>
      </c>
      <c r="E19" s="82"/>
      <c r="F19" s="44">
        <v>0</v>
      </c>
      <c r="G19" s="44">
        <v>0</v>
      </c>
      <c r="H19" s="44"/>
      <c r="I19" s="82">
        <v>0</v>
      </c>
      <c r="J19" s="82"/>
      <c r="K19" s="44">
        <v>0</v>
      </c>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s="55" customFormat="1" ht="30" x14ac:dyDescent="0.3">
      <c r="A20" s="63" t="s">
        <v>34</v>
      </c>
      <c r="B20" s="64" t="s">
        <v>35</v>
      </c>
      <c r="C20" s="44"/>
      <c r="D20" s="82">
        <v>0</v>
      </c>
      <c r="E20" s="82"/>
      <c r="F20" s="44">
        <v>0</v>
      </c>
      <c r="G20" s="44">
        <v>0</v>
      </c>
      <c r="H20" s="44"/>
      <c r="I20" s="82">
        <v>0</v>
      </c>
      <c r="J20" s="82"/>
      <c r="K20" s="44">
        <v>0</v>
      </c>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s="55" customFormat="1" ht="30" x14ac:dyDescent="0.3">
      <c r="A21" s="63" t="s">
        <v>36</v>
      </c>
      <c r="B21" s="64" t="s">
        <v>37</v>
      </c>
      <c r="C21" s="44"/>
      <c r="D21" s="82">
        <v>0</v>
      </c>
      <c r="E21" s="82"/>
      <c r="F21" s="44">
        <v>0</v>
      </c>
      <c r="G21" s="44">
        <v>0</v>
      </c>
      <c r="H21" s="44"/>
      <c r="I21" s="82">
        <v>0</v>
      </c>
      <c r="J21" s="82"/>
      <c r="K21" s="44">
        <v>0</v>
      </c>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s="55" customFormat="1" ht="43.5" customHeight="1" x14ac:dyDescent="0.3">
      <c r="A22" s="63" t="s">
        <v>38</v>
      </c>
      <c r="B22" s="65" t="s">
        <v>39</v>
      </c>
      <c r="C22" s="44"/>
      <c r="D22" s="82">
        <v>0</v>
      </c>
      <c r="E22" s="82"/>
      <c r="F22" s="44">
        <v>0</v>
      </c>
      <c r="G22" s="44">
        <v>0</v>
      </c>
      <c r="H22" s="44"/>
      <c r="I22" s="82">
        <v>0</v>
      </c>
      <c r="J22" s="82"/>
      <c r="K22" s="44">
        <v>0</v>
      </c>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s="55" customFormat="1" ht="17.25" x14ac:dyDescent="0.35">
      <c r="A23" s="61" t="s">
        <v>40</v>
      </c>
      <c r="B23" s="66" t="s">
        <v>41</v>
      </c>
      <c r="C23" s="82">
        <f>C24+C25</f>
        <v>0</v>
      </c>
      <c r="D23" s="82">
        <f t="shared" ref="D23:G23" si="10">D24+D25</f>
        <v>61000</v>
      </c>
      <c r="E23" s="82">
        <f t="shared" si="10"/>
        <v>0</v>
      </c>
      <c r="F23" s="82">
        <f t="shared" si="10"/>
        <v>171614</v>
      </c>
      <c r="G23" s="82">
        <f t="shared" si="10"/>
        <v>8606</v>
      </c>
      <c r="H23" s="82">
        <f>H24+H25</f>
        <v>0</v>
      </c>
      <c r="I23" s="82">
        <f t="shared" ref="I23:K23" si="11">I24+I25</f>
        <v>76000</v>
      </c>
      <c r="J23" s="82">
        <f t="shared" si="11"/>
        <v>0</v>
      </c>
      <c r="K23" s="82">
        <f t="shared" si="11"/>
        <v>157803</v>
      </c>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s="55" customFormat="1" ht="33" x14ac:dyDescent="0.3">
      <c r="A24" s="63" t="s">
        <v>42</v>
      </c>
      <c r="B24" s="65" t="s">
        <v>43</v>
      </c>
      <c r="C24" s="44"/>
      <c r="D24" s="82">
        <v>61000</v>
      </c>
      <c r="E24" s="82"/>
      <c r="F24" s="44">
        <v>171614</v>
      </c>
      <c r="G24" s="44">
        <v>8606</v>
      </c>
      <c r="H24" s="44"/>
      <c r="I24" s="82">
        <v>76000</v>
      </c>
      <c r="J24" s="82"/>
      <c r="K24" s="44">
        <v>157803</v>
      </c>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s="55" customFormat="1" ht="33" x14ac:dyDescent="0.3">
      <c r="A25" s="63" t="s">
        <v>44</v>
      </c>
      <c r="B25" s="65" t="s">
        <v>45</v>
      </c>
      <c r="C25" s="44"/>
      <c r="D25" s="82">
        <v>0</v>
      </c>
      <c r="E25" s="82"/>
      <c r="F25" s="44">
        <v>0</v>
      </c>
      <c r="G25" s="44">
        <v>0</v>
      </c>
      <c r="H25" s="44"/>
      <c r="I25" s="82">
        <v>0</v>
      </c>
      <c r="J25" s="82"/>
      <c r="K25" s="44">
        <v>0</v>
      </c>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s="55" customFormat="1" ht="33" x14ac:dyDescent="0.3">
      <c r="A26" s="63" t="s">
        <v>46</v>
      </c>
      <c r="B26" s="65" t="s">
        <v>47</v>
      </c>
      <c r="C26" s="44"/>
      <c r="D26" s="82">
        <v>19611000</v>
      </c>
      <c r="E26" s="82"/>
      <c r="F26" s="44">
        <v>19938399</v>
      </c>
      <c r="G26" s="44">
        <v>1890326</v>
      </c>
      <c r="H26" s="44"/>
      <c r="I26" s="82">
        <v>19059000</v>
      </c>
      <c r="J26" s="82"/>
      <c r="K26" s="44">
        <v>16384296</v>
      </c>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s="55" customFormat="1" x14ac:dyDescent="0.3">
      <c r="A27" s="61" t="s">
        <v>48</v>
      </c>
      <c r="B27" s="62" t="s">
        <v>49</v>
      </c>
      <c r="C27" s="82">
        <f>C28+C34+C50+C35+C36+C37+C38+C39+C40+C41+C42+C43+C44+C45+C46+C47+C48+C49</f>
        <v>0</v>
      </c>
      <c r="D27" s="82">
        <f t="shared" ref="D27:G27" si="12">D28+D34+D50+D35+D36+D37+D38+D39+D40+D41+D42+D43+D44+D45+D46+D47+D48+D49</f>
        <v>415505000</v>
      </c>
      <c r="E27" s="82">
        <f t="shared" si="12"/>
        <v>0</v>
      </c>
      <c r="F27" s="82">
        <f t="shared" si="12"/>
        <v>419813918</v>
      </c>
      <c r="G27" s="82">
        <f t="shared" si="12"/>
        <v>39868176</v>
      </c>
      <c r="H27" s="82">
        <f>H28+H34+H50+H35+H36+H37+H38+H39+H40+H41+H42+H43+H44+H45+H46+H47+H48+H49</f>
        <v>0</v>
      </c>
      <c r="I27" s="82">
        <f t="shared" ref="I27:K27" si="13">I28+I34+I50+I35+I36+I37+I38+I39+I40+I41+I42+I43+I44+I45+I46+I47+I48+I49</f>
        <v>413041000</v>
      </c>
      <c r="J27" s="82">
        <f t="shared" si="13"/>
        <v>0</v>
      </c>
      <c r="K27" s="82">
        <f t="shared" si="13"/>
        <v>347807619</v>
      </c>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s="55" customFormat="1" ht="26.25" customHeight="1" x14ac:dyDescent="0.3">
      <c r="A28" s="61" t="s">
        <v>50</v>
      </c>
      <c r="B28" s="62" t="s">
        <v>51</v>
      </c>
      <c r="C28" s="82">
        <f>C29+C30+C31+C32+C33</f>
        <v>0</v>
      </c>
      <c r="D28" s="82">
        <f t="shared" ref="D28:G28" si="14">D29+D30+D31+D32+D33</f>
        <v>400257000</v>
      </c>
      <c r="E28" s="82">
        <f t="shared" si="14"/>
        <v>0</v>
      </c>
      <c r="F28" s="82">
        <f t="shared" si="14"/>
        <v>401677734</v>
      </c>
      <c r="G28" s="82">
        <f t="shared" si="14"/>
        <v>37947756</v>
      </c>
      <c r="H28" s="82">
        <f>H29+H30+H31+H32+H33</f>
        <v>0</v>
      </c>
      <c r="I28" s="82">
        <f t="shared" ref="I28:K28" si="15">I29+I30+I31+I32+I33</f>
        <v>400958000</v>
      </c>
      <c r="J28" s="82">
        <f t="shared" si="15"/>
        <v>0</v>
      </c>
      <c r="K28" s="82">
        <f t="shared" si="15"/>
        <v>333040767</v>
      </c>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s="55" customFormat="1" ht="30" x14ac:dyDescent="0.3">
      <c r="A29" s="63" t="s">
        <v>52</v>
      </c>
      <c r="B29" s="64" t="s">
        <v>53</v>
      </c>
      <c r="C29" s="44"/>
      <c r="D29" s="82">
        <v>400257000</v>
      </c>
      <c r="E29" s="82"/>
      <c r="F29" s="44">
        <v>401465467</v>
      </c>
      <c r="G29" s="44">
        <v>37947006</v>
      </c>
      <c r="H29" s="44"/>
      <c r="I29" s="82">
        <v>400958000</v>
      </c>
      <c r="J29" s="82"/>
      <c r="K29" s="44">
        <v>332811116</v>
      </c>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s="55" customFormat="1" ht="53.25" customHeight="1" x14ac:dyDescent="0.3">
      <c r="A30" s="63" t="s">
        <v>54</v>
      </c>
      <c r="B30" s="65" t="s">
        <v>55</v>
      </c>
      <c r="C30" s="44"/>
      <c r="D30" s="82">
        <v>0</v>
      </c>
      <c r="E30" s="82"/>
      <c r="F30" s="44">
        <v>204771</v>
      </c>
      <c r="G30" s="44">
        <v>548</v>
      </c>
      <c r="H30" s="44"/>
      <c r="I30" s="82">
        <v>0</v>
      </c>
      <c r="J30" s="82"/>
      <c r="K30" s="44">
        <v>222357</v>
      </c>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s="55" customFormat="1" ht="21.75" customHeight="1" x14ac:dyDescent="0.3">
      <c r="A31" s="63" t="s">
        <v>56</v>
      </c>
      <c r="B31" s="64" t="s">
        <v>57</v>
      </c>
      <c r="C31" s="44"/>
      <c r="D31" s="82">
        <v>0</v>
      </c>
      <c r="E31" s="82"/>
      <c r="F31" s="44">
        <v>0</v>
      </c>
      <c r="G31" s="44">
        <v>0</v>
      </c>
      <c r="H31" s="44"/>
      <c r="I31" s="82">
        <v>0</v>
      </c>
      <c r="J31" s="82"/>
      <c r="K31" s="44">
        <v>0</v>
      </c>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s="55" customFormat="1" x14ac:dyDescent="0.3">
      <c r="A32" s="63" t="s">
        <v>58</v>
      </c>
      <c r="B32" s="64" t="s">
        <v>59</v>
      </c>
      <c r="C32" s="44"/>
      <c r="D32" s="82">
        <v>0</v>
      </c>
      <c r="E32" s="82"/>
      <c r="F32" s="44">
        <v>7496</v>
      </c>
      <c r="G32" s="44">
        <v>202</v>
      </c>
      <c r="H32" s="44"/>
      <c r="I32" s="82">
        <v>0</v>
      </c>
      <c r="J32" s="82"/>
      <c r="K32" s="44">
        <v>7294</v>
      </c>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s="55" customFormat="1" x14ac:dyDescent="0.3">
      <c r="A33" s="63" t="s">
        <v>60</v>
      </c>
      <c r="B33" s="64" t="s">
        <v>61</v>
      </c>
      <c r="C33" s="44"/>
      <c r="D33" s="82">
        <v>0</v>
      </c>
      <c r="E33" s="82"/>
      <c r="F33" s="44">
        <v>0</v>
      </c>
      <c r="G33" s="44">
        <v>0</v>
      </c>
      <c r="H33" s="44"/>
      <c r="I33" s="82">
        <v>0</v>
      </c>
      <c r="J33" s="82"/>
      <c r="K33" s="44">
        <v>0</v>
      </c>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s="55" customFormat="1" x14ac:dyDescent="0.3">
      <c r="A34" s="63" t="s">
        <v>62</v>
      </c>
      <c r="B34" s="64" t="s">
        <v>63</v>
      </c>
      <c r="C34" s="44"/>
      <c r="D34" s="82">
        <v>0</v>
      </c>
      <c r="E34" s="82"/>
      <c r="F34" s="44">
        <v>0</v>
      </c>
      <c r="G34" s="44">
        <v>0</v>
      </c>
      <c r="H34" s="44"/>
      <c r="I34" s="82">
        <v>0</v>
      </c>
      <c r="J34" s="82"/>
      <c r="K34" s="44">
        <v>0</v>
      </c>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s="55" customFormat="1" ht="28.5" x14ac:dyDescent="0.3">
      <c r="A35" s="63" t="s">
        <v>64</v>
      </c>
      <c r="B35" s="67" t="s">
        <v>65</v>
      </c>
      <c r="C35" s="44"/>
      <c r="D35" s="82">
        <v>0</v>
      </c>
      <c r="E35" s="82"/>
      <c r="F35" s="44">
        <v>0</v>
      </c>
      <c r="G35" s="44">
        <v>0</v>
      </c>
      <c r="H35" s="44"/>
      <c r="I35" s="82">
        <v>0</v>
      </c>
      <c r="J35" s="82"/>
      <c r="K35" s="44">
        <v>0</v>
      </c>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s="55" customFormat="1" ht="45" x14ac:dyDescent="0.3">
      <c r="A36" s="63" t="s">
        <v>66</v>
      </c>
      <c r="B36" s="64" t="s">
        <v>67</v>
      </c>
      <c r="C36" s="44"/>
      <c r="D36" s="82">
        <v>1000</v>
      </c>
      <c r="E36" s="82"/>
      <c r="F36" s="44">
        <v>-53</v>
      </c>
      <c r="G36" s="44">
        <v>1000</v>
      </c>
      <c r="H36" s="44"/>
      <c r="I36" s="82">
        <v>1000</v>
      </c>
      <c r="J36" s="82"/>
      <c r="K36" s="44">
        <v>542</v>
      </c>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s="55" customFormat="1" ht="60" x14ac:dyDescent="0.3">
      <c r="A37" s="63" t="s">
        <v>68</v>
      </c>
      <c r="B37" s="64" t="s">
        <v>69</v>
      </c>
      <c r="C37" s="44"/>
      <c r="D37" s="82">
        <v>0</v>
      </c>
      <c r="E37" s="82"/>
      <c r="F37" s="44">
        <v>698</v>
      </c>
      <c r="G37" s="44">
        <v>587</v>
      </c>
      <c r="H37" s="44"/>
      <c r="I37" s="82">
        <v>0</v>
      </c>
      <c r="J37" s="82"/>
      <c r="K37" s="44">
        <v>98</v>
      </c>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s="55" customFormat="1" ht="45" x14ac:dyDescent="0.3">
      <c r="A38" s="63" t="s">
        <v>70</v>
      </c>
      <c r="B38" s="64" t="s">
        <v>71</v>
      </c>
      <c r="C38" s="44"/>
      <c r="D38" s="82">
        <v>0</v>
      </c>
      <c r="E38" s="82"/>
      <c r="F38" s="44">
        <v>0</v>
      </c>
      <c r="G38" s="44">
        <v>0</v>
      </c>
      <c r="H38" s="44"/>
      <c r="I38" s="82">
        <v>0</v>
      </c>
      <c r="J38" s="82"/>
      <c r="K38" s="44">
        <v>0</v>
      </c>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s="55" customFormat="1" ht="49.5" customHeight="1" x14ac:dyDescent="0.3">
      <c r="A39" s="63" t="s">
        <v>72</v>
      </c>
      <c r="B39" s="64" t="s">
        <v>73</v>
      </c>
      <c r="C39" s="44"/>
      <c r="D39" s="82">
        <v>0</v>
      </c>
      <c r="E39" s="82"/>
      <c r="F39" s="44">
        <v>0</v>
      </c>
      <c r="G39" s="44">
        <v>0</v>
      </c>
      <c r="H39" s="44"/>
      <c r="I39" s="82">
        <v>0</v>
      </c>
      <c r="J39" s="82"/>
      <c r="K39" s="44">
        <v>0</v>
      </c>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s="55" customFormat="1" ht="60" x14ac:dyDescent="0.3">
      <c r="A40" s="63" t="s">
        <v>74</v>
      </c>
      <c r="B40" s="64" t="s">
        <v>75</v>
      </c>
      <c r="C40" s="44"/>
      <c r="D40" s="82">
        <v>0</v>
      </c>
      <c r="E40" s="82"/>
      <c r="F40" s="44">
        <v>0</v>
      </c>
      <c r="G40" s="44">
        <v>0</v>
      </c>
      <c r="H40" s="44"/>
      <c r="I40" s="82">
        <v>0</v>
      </c>
      <c r="J40" s="82"/>
      <c r="K40" s="44">
        <v>0</v>
      </c>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s="55" customFormat="1" ht="45" x14ac:dyDescent="0.3">
      <c r="A41" s="63" t="s">
        <v>76</v>
      </c>
      <c r="B41" s="64" t="s">
        <v>77</v>
      </c>
      <c r="C41" s="44"/>
      <c r="D41" s="82">
        <v>0</v>
      </c>
      <c r="E41" s="82"/>
      <c r="F41" s="44">
        <v>0</v>
      </c>
      <c r="G41" s="44">
        <v>0</v>
      </c>
      <c r="H41" s="44"/>
      <c r="I41" s="82">
        <v>0</v>
      </c>
      <c r="J41" s="82"/>
      <c r="K41" s="44">
        <v>0</v>
      </c>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s="55" customFormat="1" ht="45" x14ac:dyDescent="0.3">
      <c r="A42" s="63" t="s">
        <v>78</v>
      </c>
      <c r="B42" s="64" t="s">
        <v>79</v>
      </c>
      <c r="C42" s="44"/>
      <c r="D42" s="82">
        <v>0</v>
      </c>
      <c r="E42" s="82"/>
      <c r="F42" s="44">
        <v>10</v>
      </c>
      <c r="G42" s="44">
        <v>0</v>
      </c>
      <c r="H42" s="44"/>
      <c r="I42" s="82">
        <v>0</v>
      </c>
      <c r="J42" s="82"/>
      <c r="K42" s="44">
        <v>0</v>
      </c>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s="55" customFormat="1" ht="30" customHeight="1" x14ac:dyDescent="0.3">
      <c r="A43" s="63" t="s">
        <v>80</v>
      </c>
      <c r="B43" s="64" t="s">
        <v>81</v>
      </c>
      <c r="C43" s="44"/>
      <c r="D43" s="82">
        <v>0</v>
      </c>
      <c r="E43" s="82"/>
      <c r="F43" s="44">
        <v>6103</v>
      </c>
      <c r="G43" s="44">
        <v>1168</v>
      </c>
      <c r="H43" s="44"/>
      <c r="I43" s="82">
        <v>0</v>
      </c>
      <c r="J43" s="82"/>
      <c r="K43" s="44">
        <v>4798</v>
      </c>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s="55" customFormat="1" x14ac:dyDescent="0.3">
      <c r="A44" s="63" t="s">
        <v>82</v>
      </c>
      <c r="B44" s="64" t="s">
        <v>83</v>
      </c>
      <c r="C44" s="44"/>
      <c r="D44" s="82">
        <v>2394000</v>
      </c>
      <c r="E44" s="82"/>
      <c r="F44" s="44">
        <v>2680740</v>
      </c>
      <c r="G44" s="44">
        <v>448343</v>
      </c>
      <c r="H44" s="44"/>
      <c r="I44" s="82">
        <v>956000</v>
      </c>
      <c r="J44" s="82"/>
      <c r="K44" s="44">
        <v>1993958</v>
      </c>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s="55" customFormat="1" ht="23.25" customHeight="1" x14ac:dyDescent="0.3">
      <c r="A45" s="63" t="s">
        <v>84</v>
      </c>
      <c r="B45" s="64" t="s">
        <v>85</v>
      </c>
      <c r="C45" s="44"/>
      <c r="D45" s="82">
        <v>123000</v>
      </c>
      <c r="E45" s="82"/>
      <c r="F45" s="44">
        <v>107749</v>
      </c>
      <c r="G45" s="44">
        <v>3606</v>
      </c>
      <c r="H45" s="44"/>
      <c r="I45" s="82">
        <v>130000</v>
      </c>
      <c r="J45" s="82"/>
      <c r="K45" s="44">
        <v>98192</v>
      </c>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s="55" customFormat="1" ht="45" x14ac:dyDescent="0.3">
      <c r="A46" s="68" t="s">
        <v>86</v>
      </c>
      <c r="B46" s="69" t="s">
        <v>87</v>
      </c>
      <c r="C46" s="44"/>
      <c r="D46" s="82">
        <v>0</v>
      </c>
      <c r="E46" s="82"/>
      <c r="F46" s="44">
        <v>0</v>
      </c>
      <c r="G46" s="44">
        <v>0</v>
      </c>
      <c r="H46" s="44"/>
      <c r="I46" s="82">
        <v>0</v>
      </c>
      <c r="J46" s="82"/>
      <c r="K46" s="44">
        <v>0</v>
      </c>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s="55" customFormat="1" x14ac:dyDescent="0.3">
      <c r="A47" s="68" t="s">
        <v>88</v>
      </c>
      <c r="B47" s="69" t="s">
        <v>89</v>
      </c>
      <c r="C47" s="44"/>
      <c r="D47" s="82">
        <v>0</v>
      </c>
      <c r="E47" s="82"/>
      <c r="F47" s="44">
        <v>0</v>
      </c>
      <c r="G47" s="44">
        <v>0</v>
      </c>
      <c r="H47" s="44"/>
      <c r="I47" s="82">
        <v>0</v>
      </c>
      <c r="J47" s="82"/>
      <c r="K47" s="44">
        <v>0</v>
      </c>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s="55" customFormat="1" ht="45" x14ac:dyDescent="0.3">
      <c r="A48" s="68" t="s">
        <v>90</v>
      </c>
      <c r="B48" s="69" t="s">
        <v>91</v>
      </c>
      <c r="C48" s="44"/>
      <c r="D48" s="82">
        <v>203000</v>
      </c>
      <c r="E48" s="82"/>
      <c r="F48" s="44">
        <v>341849</v>
      </c>
      <c r="G48" s="44">
        <v>89098</v>
      </c>
      <c r="H48" s="44"/>
      <c r="I48" s="82">
        <v>212000</v>
      </c>
      <c r="J48" s="82"/>
      <c r="K48" s="44">
        <v>169736</v>
      </c>
      <c r="U48" s="5"/>
      <c r="V48" s="5"/>
      <c r="W48" s="5"/>
      <c r="X48" s="5"/>
      <c r="Y48" s="5"/>
      <c r="Z48" s="5"/>
      <c r="AA48" s="5"/>
      <c r="AB48" s="5"/>
      <c r="AC48" s="5"/>
      <c r="AD48" s="5"/>
      <c r="AE48" s="5"/>
      <c r="AF48" s="5"/>
      <c r="AG48" s="5"/>
      <c r="AH48" s="5"/>
      <c r="AI48" s="5"/>
      <c r="AJ48" s="5"/>
      <c r="AK48" s="5"/>
      <c r="AL48" s="5"/>
      <c r="AM48" s="5"/>
      <c r="AN48" s="5"/>
      <c r="AO48" s="5"/>
      <c r="AP48" s="5"/>
      <c r="AQ48" s="5"/>
      <c r="AR48" s="5"/>
    </row>
    <row r="49" spans="1:20" ht="30" x14ac:dyDescent="0.3">
      <c r="A49" s="68" t="s">
        <v>92</v>
      </c>
      <c r="B49" s="69" t="s">
        <v>93</v>
      </c>
      <c r="C49" s="44"/>
      <c r="D49" s="82">
        <v>12527000</v>
      </c>
      <c r="E49" s="82"/>
      <c r="F49" s="44">
        <v>14999088</v>
      </c>
      <c r="G49" s="44">
        <v>1376618</v>
      </c>
      <c r="H49" s="44"/>
      <c r="I49" s="82">
        <v>10784000</v>
      </c>
      <c r="J49" s="82"/>
      <c r="K49" s="44">
        <v>12499528</v>
      </c>
    </row>
    <row r="50" spans="1:20" x14ac:dyDescent="0.3">
      <c r="A50" s="63" t="s">
        <v>94</v>
      </c>
      <c r="B50" s="64" t="s">
        <v>95</v>
      </c>
      <c r="C50" s="44"/>
      <c r="D50" s="82">
        <v>0</v>
      </c>
      <c r="E50" s="82"/>
      <c r="F50" s="44">
        <v>0</v>
      </c>
      <c r="G50" s="44">
        <v>0</v>
      </c>
      <c r="H50" s="44"/>
      <c r="I50" s="82">
        <v>0</v>
      </c>
      <c r="J50" s="82"/>
      <c r="K50" s="44">
        <v>0</v>
      </c>
    </row>
    <row r="51" spans="1:20" x14ac:dyDescent="0.3">
      <c r="A51" s="61" t="s">
        <v>96</v>
      </c>
      <c r="B51" s="62" t="s">
        <v>97</v>
      </c>
      <c r="C51" s="82">
        <f>+C52+C57</f>
        <v>0</v>
      </c>
      <c r="D51" s="82">
        <f t="shared" ref="D51:G51" si="16">+D52+D57</f>
        <v>346000</v>
      </c>
      <c r="E51" s="82">
        <f t="shared" si="16"/>
        <v>0</v>
      </c>
      <c r="F51" s="82">
        <f t="shared" si="16"/>
        <v>279735</v>
      </c>
      <c r="G51" s="82">
        <f t="shared" si="16"/>
        <v>9073</v>
      </c>
      <c r="H51" s="82">
        <f>+H52+H57</f>
        <v>0</v>
      </c>
      <c r="I51" s="82">
        <f t="shared" ref="I51:K51" si="17">+I52+I57</f>
        <v>311000</v>
      </c>
      <c r="J51" s="82">
        <f t="shared" si="17"/>
        <v>0</v>
      </c>
      <c r="K51" s="82">
        <f t="shared" si="17"/>
        <v>263726</v>
      </c>
    </row>
    <row r="52" spans="1:20" x14ac:dyDescent="0.3">
      <c r="A52" s="61" t="s">
        <v>98</v>
      </c>
      <c r="B52" s="62" t="s">
        <v>99</v>
      </c>
      <c r="C52" s="82">
        <f>+C53+C55</f>
        <v>0</v>
      </c>
      <c r="D52" s="82">
        <f t="shared" ref="D52:G52" si="18">+D53+D55</f>
        <v>0</v>
      </c>
      <c r="E52" s="82">
        <f t="shared" si="18"/>
        <v>0</v>
      </c>
      <c r="F52" s="82">
        <f t="shared" si="18"/>
        <v>0</v>
      </c>
      <c r="G52" s="82">
        <f t="shared" si="18"/>
        <v>0</v>
      </c>
      <c r="H52" s="82">
        <f>+H53+H55</f>
        <v>0</v>
      </c>
      <c r="I52" s="82">
        <f t="shared" ref="I52:K52" si="19">+I53+I55</f>
        <v>0</v>
      </c>
      <c r="J52" s="82">
        <f t="shared" si="19"/>
        <v>0</v>
      </c>
      <c r="K52" s="82">
        <f t="shared" si="19"/>
        <v>0</v>
      </c>
    </row>
    <row r="53" spans="1:20" x14ac:dyDescent="0.3">
      <c r="A53" s="61" t="s">
        <v>100</v>
      </c>
      <c r="B53" s="62" t="s">
        <v>101</v>
      </c>
      <c r="C53" s="82">
        <f>+C54</f>
        <v>0</v>
      </c>
      <c r="D53" s="82">
        <f t="shared" ref="D53:G53" si="20">+D54</f>
        <v>0</v>
      </c>
      <c r="E53" s="82">
        <f t="shared" si="20"/>
        <v>0</v>
      </c>
      <c r="F53" s="82">
        <f t="shared" si="20"/>
        <v>0</v>
      </c>
      <c r="G53" s="82">
        <f t="shared" si="20"/>
        <v>0</v>
      </c>
      <c r="H53" s="82">
        <f>+H54</f>
        <v>0</v>
      </c>
      <c r="I53" s="82">
        <f t="shared" ref="I53:K53" si="21">+I54</f>
        <v>0</v>
      </c>
      <c r="J53" s="82">
        <f t="shared" si="21"/>
        <v>0</v>
      </c>
      <c r="K53" s="82">
        <f t="shared" si="21"/>
        <v>0</v>
      </c>
    </row>
    <row r="54" spans="1:20" x14ac:dyDescent="0.3">
      <c r="A54" s="63" t="s">
        <v>102</v>
      </c>
      <c r="B54" s="64" t="s">
        <v>103</v>
      </c>
      <c r="C54" s="44"/>
      <c r="D54" s="82">
        <v>0</v>
      </c>
      <c r="E54" s="82"/>
      <c r="F54" s="44">
        <v>0</v>
      </c>
      <c r="G54" s="44">
        <v>0</v>
      </c>
      <c r="H54" s="44"/>
      <c r="I54" s="82">
        <v>0</v>
      </c>
      <c r="J54" s="82"/>
      <c r="K54" s="44">
        <v>0</v>
      </c>
    </row>
    <row r="55" spans="1:20" x14ac:dyDescent="0.3">
      <c r="A55" s="61" t="s">
        <v>104</v>
      </c>
      <c r="B55" s="62" t="s">
        <v>105</v>
      </c>
      <c r="C55" s="82">
        <f>+C56</f>
        <v>0</v>
      </c>
      <c r="D55" s="82">
        <f t="shared" ref="D55:G55" si="22">+D56</f>
        <v>0</v>
      </c>
      <c r="E55" s="82">
        <f t="shared" si="22"/>
        <v>0</v>
      </c>
      <c r="F55" s="82">
        <f t="shared" si="22"/>
        <v>0</v>
      </c>
      <c r="G55" s="82">
        <f t="shared" si="22"/>
        <v>0</v>
      </c>
      <c r="H55" s="82">
        <f>+H56</f>
        <v>0</v>
      </c>
      <c r="I55" s="82">
        <f t="shared" ref="I55:K55" si="23">+I56</f>
        <v>0</v>
      </c>
      <c r="J55" s="82">
        <f t="shared" si="23"/>
        <v>0</v>
      </c>
      <c r="K55" s="82">
        <f t="shared" si="23"/>
        <v>0</v>
      </c>
    </row>
    <row r="56" spans="1:20" x14ac:dyDescent="0.3">
      <c r="A56" s="63" t="s">
        <v>106</v>
      </c>
      <c r="B56" s="64" t="s">
        <v>107</v>
      </c>
      <c r="C56" s="44"/>
      <c r="D56" s="82">
        <v>0</v>
      </c>
      <c r="E56" s="82"/>
      <c r="F56" s="44">
        <v>0</v>
      </c>
      <c r="G56" s="44">
        <v>0</v>
      </c>
      <c r="H56" s="44"/>
      <c r="I56" s="82">
        <v>0</v>
      </c>
      <c r="J56" s="82"/>
      <c r="K56" s="44">
        <v>0</v>
      </c>
    </row>
    <row r="57" spans="1:20" s="19" customFormat="1" x14ac:dyDescent="0.3">
      <c r="A57" s="61" t="s">
        <v>108</v>
      </c>
      <c r="B57" s="62" t="s">
        <v>109</v>
      </c>
      <c r="C57" s="82">
        <f>+C58+C62</f>
        <v>0</v>
      </c>
      <c r="D57" s="82">
        <f t="shared" ref="D57:G57" si="24">+D58+D62</f>
        <v>346000</v>
      </c>
      <c r="E57" s="82">
        <f t="shared" si="24"/>
        <v>0</v>
      </c>
      <c r="F57" s="82">
        <f t="shared" si="24"/>
        <v>279735</v>
      </c>
      <c r="G57" s="82">
        <f t="shared" si="24"/>
        <v>9073</v>
      </c>
      <c r="H57" s="82">
        <f>+H58+H62</f>
        <v>0</v>
      </c>
      <c r="I57" s="82">
        <f t="shared" ref="I57:K57" si="25">+I58+I62</f>
        <v>311000</v>
      </c>
      <c r="J57" s="82">
        <f t="shared" si="25"/>
        <v>0</v>
      </c>
      <c r="K57" s="82">
        <f t="shared" si="25"/>
        <v>263726</v>
      </c>
      <c r="L57" s="70"/>
      <c r="M57" s="70"/>
      <c r="N57" s="70"/>
      <c r="O57" s="70"/>
      <c r="P57" s="70"/>
      <c r="Q57" s="70"/>
      <c r="R57" s="70"/>
      <c r="S57" s="70"/>
      <c r="T57" s="70"/>
    </row>
    <row r="58" spans="1:20" x14ac:dyDescent="0.3">
      <c r="A58" s="61" t="s">
        <v>110</v>
      </c>
      <c r="B58" s="62" t="s">
        <v>111</v>
      </c>
      <c r="C58" s="82">
        <f>C61+C59+C60</f>
        <v>0</v>
      </c>
      <c r="D58" s="82">
        <f t="shared" ref="D58:G58" si="26">D61+D59+D60</f>
        <v>346000</v>
      </c>
      <c r="E58" s="82">
        <f t="shared" si="26"/>
        <v>0</v>
      </c>
      <c r="F58" s="82">
        <f t="shared" si="26"/>
        <v>279735</v>
      </c>
      <c r="G58" s="82">
        <f t="shared" si="26"/>
        <v>9073</v>
      </c>
      <c r="H58" s="82">
        <f>H61+H59+H60</f>
        <v>0</v>
      </c>
      <c r="I58" s="82">
        <f t="shared" ref="I58:K58" si="27">I61+I59+I60</f>
        <v>311000</v>
      </c>
      <c r="J58" s="82">
        <f t="shared" si="27"/>
        <v>0</v>
      </c>
      <c r="K58" s="82">
        <f t="shared" si="27"/>
        <v>263726</v>
      </c>
    </row>
    <row r="59" spans="1:20" x14ac:dyDescent="0.3">
      <c r="A59" s="71" t="s">
        <v>112</v>
      </c>
      <c r="B59" s="62" t="s">
        <v>113</v>
      </c>
      <c r="C59" s="82"/>
      <c r="D59" s="82">
        <v>0</v>
      </c>
      <c r="E59" s="82"/>
      <c r="F59" s="44">
        <v>-11918</v>
      </c>
      <c r="G59" s="82">
        <v>0</v>
      </c>
      <c r="H59" s="82"/>
      <c r="I59" s="44">
        <v>0</v>
      </c>
      <c r="J59" s="44"/>
      <c r="K59" s="44">
        <v>-11918</v>
      </c>
    </row>
    <row r="60" spans="1:20" x14ac:dyDescent="0.3">
      <c r="A60" s="71" t="s">
        <v>114</v>
      </c>
      <c r="B60" s="62" t="s">
        <v>115</v>
      </c>
      <c r="C60" s="82"/>
      <c r="D60" s="82">
        <v>0</v>
      </c>
      <c r="E60" s="82"/>
      <c r="F60" s="82">
        <v>0</v>
      </c>
      <c r="G60" s="82">
        <v>0</v>
      </c>
      <c r="H60" s="82"/>
      <c r="I60" s="44">
        <v>0</v>
      </c>
      <c r="J60" s="44"/>
      <c r="K60" s="44">
        <v>0</v>
      </c>
    </row>
    <row r="61" spans="1:20" x14ac:dyDescent="0.3">
      <c r="A61" s="63" t="s">
        <v>116</v>
      </c>
      <c r="B61" s="72" t="s">
        <v>117</v>
      </c>
      <c r="C61" s="44"/>
      <c r="D61" s="82">
        <v>346000</v>
      </c>
      <c r="E61" s="82"/>
      <c r="F61" s="44">
        <v>291653</v>
      </c>
      <c r="G61" s="44">
        <v>9073</v>
      </c>
      <c r="H61" s="44"/>
      <c r="I61" s="44">
        <v>311000</v>
      </c>
      <c r="J61" s="44"/>
      <c r="K61" s="44">
        <v>275644</v>
      </c>
    </row>
    <row r="62" spans="1:20" ht="19.5" customHeight="1" x14ac:dyDescent="0.3">
      <c r="A62" s="61" t="s">
        <v>118</v>
      </c>
      <c r="B62" s="62" t="s">
        <v>119</v>
      </c>
      <c r="C62" s="82">
        <f>C63</f>
        <v>0</v>
      </c>
      <c r="D62" s="82">
        <f t="shared" ref="D62:G62" si="28">D63</f>
        <v>0</v>
      </c>
      <c r="E62" s="82">
        <f t="shared" si="28"/>
        <v>0</v>
      </c>
      <c r="F62" s="82">
        <f t="shared" si="28"/>
        <v>0</v>
      </c>
      <c r="G62" s="82">
        <f t="shared" si="28"/>
        <v>0</v>
      </c>
      <c r="H62" s="82">
        <f>H63</f>
        <v>0</v>
      </c>
      <c r="I62" s="82">
        <f t="shared" ref="I62:K62" si="29">I63</f>
        <v>0</v>
      </c>
      <c r="J62" s="82">
        <f t="shared" si="29"/>
        <v>0</v>
      </c>
      <c r="K62" s="82">
        <f t="shared" si="29"/>
        <v>0</v>
      </c>
    </row>
    <row r="63" spans="1:20" x14ac:dyDescent="0.3">
      <c r="A63" s="63" t="s">
        <v>120</v>
      </c>
      <c r="B63" s="72" t="s">
        <v>121</v>
      </c>
      <c r="C63" s="44"/>
      <c r="D63" s="82">
        <v>0</v>
      </c>
      <c r="E63" s="82"/>
      <c r="F63" s="44">
        <v>0</v>
      </c>
      <c r="G63" s="44">
        <v>0</v>
      </c>
      <c r="H63" s="44"/>
      <c r="I63" s="82"/>
      <c r="J63" s="82"/>
      <c r="K63" s="44"/>
    </row>
    <row r="64" spans="1:20" x14ac:dyDescent="0.3">
      <c r="A64" s="61" t="s">
        <v>122</v>
      </c>
      <c r="B64" s="62" t="s">
        <v>123</v>
      </c>
      <c r="C64" s="82">
        <f>+C65</f>
        <v>0</v>
      </c>
      <c r="D64" s="82">
        <f t="shared" ref="D64:G64" si="30">+D65</f>
        <v>250104960</v>
      </c>
      <c r="E64" s="82">
        <f t="shared" si="30"/>
        <v>0</v>
      </c>
      <c r="F64" s="82">
        <f t="shared" si="30"/>
        <v>153</v>
      </c>
      <c r="G64" s="82">
        <f t="shared" si="30"/>
        <v>0</v>
      </c>
      <c r="H64" s="82">
        <f>+H65</f>
        <v>0</v>
      </c>
      <c r="I64" s="82">
        <f t="shared" ref="I64:K64" si="31">+I65</f>
        <v>116206660</v>
      </c>
      <c r="J64" s="82">
        <f t="shared" si="31"/>
        <v>0</v>
      </c>
      <c r="K64" s="82">
        <f t="shared" si="31"/>
        <v>153</v>
      </c>
    </row>
    <row r="65" spans="1:44" s="55" customFormat="1" ht="30" x14ac:dyDescent="0.3">
      <c r="A65" s="61" t="s">
        <v>124</v>
      </c>
      <c r="B65" s="62" t="s">
        <v>125</v>
      </c>
      <c r="C65" s="82">
        <f>+C66+C79</f>
        <v>0</v>
      </c>
      <c r="D65" s="82">
        <f t="shared" ref="D65:G65" si="32">+D66+D79</f>
        <v>250104960</v>
      </c>
      <c r="E65" s="82">
        <f t="shared" si="32"/>
        <v>0</v>
      </c>
      <c r="F65" s="82">
        <f t="shared" si="32"/>
        <v>153</v>
      </c>
      <c r="G65" s="82">
        <f t="shared" si="32"/>
        <v>0</v>
      </c>
      <c r="H65" s="82">
        <f>+H66+H79</f>
        <v>0</v>
      </c>
      <c r="I65" s="82">
        <f t="shared" ref="I65:K65" si="33">+I66+I79</f>
        <v>116206660</v>
      </c>
      <c r="J65" s="82">
        <f t="shared" si="33"/>
        <v>0</v>
      </c>
      <c r="K65" s="82">
        <f t="shared" si="33"/>
        <v>153</v>
      </c>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s="55" customFormat="1" x14ac:dyDescent="0.3">
      <c r="A66" s="61" t="s">
        <v>126</v>
      </c>
      <c r="B66" s="62" t="s">
        <v>127</v>
      </c>
      <c r="C66" s="82">
        <f>C67+C68+C69+C70+C72+C73+C74+C75+C71+C76+C77+C78</f>
        <v>0</v>
      </c>
      <c r="D66" s="82">
        <f t="shared" ref="D66:G66" si="34">D67+D68+D69+D70+D72+D73+D74+D75+D71+D76+D77+D78</f>
        <v>250104960</v>
      </c>
      <c r="E66" s="82">
        <f t="shared" si="34"/>
        <v>0</v>
      </c>
      <c r="F66" s="82">
        <f t="shared" si="34"/>
        <v>0</v>
      </c>
      <c r="G66" s="82">
        <f t="shared" si="34"/>
        <v>0</v>
      </c>
      <c r="H66" s="82">
        <f>H67+H68+H69+H70+H72+H73+H74+H75+H71+H76+H77+H78</f>
        <v>0</v>
      </c>
      <c r="I66" s="82">
        <f t="shared" ref="I66:K66" si="35">I67+I68+I69+I70+I72+I73+I74+I75+I71+I76+I77+I78</f>
        <v>116206660</v>
      </c>
      <c r="J66" s="82">
        <f t="shared" si="35"/>
        <v>0</v>
      </c>
      <c r="K66" s="82">
        <f t="shared" si="35"/>
        <v>0</v>
      </c>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s="55" customFormat="1" ht="30" x14ac:dyDescent="0.3">
      <c r="A67" s="63" t="s">
        <v>128</v>
      </c>
      <c r="B67" s="72" t="s">
        <v>129</v>
      </c>
      <c r="C67" s="44"/>
      <c r="D67" s="82">
        <v>0</v>
      </c>
      <c r="E67" s="82"/>
      <c r="F67" s="44">
        <v>0</v>
      </c>
      <c r="G67" s="44">
        <v>0</v>
      </c>
      <c r="H67" s="44"/>
      <c r="I67" s="44">
        <v>0</v>
      </c>
      <c r="J67" s="44"/>
      <c r="K67" s="44">
        <v>0</v>
      </c>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s="55" customFormat="1" ht="30" x14ac:dyDescent="0.3">
      <c r="A68" s="63" t="s">
        <v>130</v>
      </c>
      <c r="B68" s="72" t="s">
        <v>131</v>
      </c>
      <c r="C68" s="44"/>
      <c r="D68" s="82">
        <v>0</v>
      </c>
      <c r="E68" s="82"/>
      <c r="F68" s="44">
        <v>0</v>
      </c>
      <c r="G68" s="44">
        <v>0</v>
      </c>
      <c r="H68" s="44"/>
      <c r="I68" s="44">
        <v>0</v>
      </c>
      <c r="J68" s="44"/>
      <c r="K68" s="44">
        <v>0</v>
      </c>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s="55" customFormat="1" ht="30" x14ac:dyDescent="0.3">
      <c r="A69" s="73" t="s">
        <v>132</v>
      </c>
      <c r="B69" s="72" t="s">
        <v>133</v>
      </c>
      <c r="C69" s="44"/>
      <c r="D69" s="82">
        <v>196594000</v>
      </c>
      <c r="E69" s="82"/>
      <c r="F69" s="44">
        <v>0</v>
      </c>
      <c r="G69" s="44">
        <v>0</v>
      </c>
      <c r="H69" s="44"/>
      <c r="I69" s="44">
        <v>78866970</v>
      </c>
      <c r="J69" s="44"/>
      <c r="K69" s="44">
        <v>0</v>
      </c>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s="55" customFormat="1" ht="30" x14ac:dyDescent="0.3">
      <c r="A70" s="63" t="s">
        <v>134</v>
      </c>
      <c r="B70" s="74" t="s">
        <v>135</v>
      </c>
      <c r="C70" s="44"/>
      <c r="D70" s="82">
        <v>0</v>
      </c>
      <c r="E70" s="82"/>
      <c r="F70" s="44">
        <v>0</v>
      </c>
      <c r="G70" s="44">
        <v>0</v>
      </c>
      <c r="H70" s="44"/>
      <c r="I70" s="44">
        <v>0</v>
      </c>
      <c r="J70" s="44"/>
      <c r="K70" s="44">
        <v>0</v>
      </c>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s="55" customFormat="1" x14ac:dyDescent="0.3">
      <c r="A71" s="63" t="s">
        <v>136</v>
      </c>
      <c r="B71" s="74" t="s">
        <v>137</v>
      </c>
      <c r="C71" s="44"/>
      <c r="D71" s="82">
        <v>0</v>
      </c>
      <c r="E71" s="82"/>
      <c r="F71" s="44">
        <v>0</v>
      </c>
      <c r="G71" s="44">
        <v>0</v>
      </c>
      <c r="H71" s="44"/>
      <c r="I71" s="44">
        <v>0</v>
      </c>
      <c r="J71" s="44"/>
      <c r="K71" s="44">
        <v>0</v>
      </c>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s="55" customFormat="1" ht="30" x14ac:dyDescent="0.3">
      <c r="A72" s="63" t="s">
        <v>138</v>
      </c>
      <c r="B72" s="74" t="s">
        <v>139</v>
      </c>
      <c r="C72" s="44"/>
      <c r="D72" s="82">
        <v>0</v>
      </c>
      <c r="E72" s="82"/>
      <c r="F72" s="44">
        <v>0</v>
      </c>
      <c r="G72" s="44">
        <v>0</v>
      </c>
      <c r="H72" s="44"/>
      <c r="I72" s="44">
        <v>0</v>
      </c>
      <c r="J72" s="44"/>
      <c r="K72" s="44">
        <v>0</v>
      </c>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s="55" customFormat="1" ht="30" x14ac:dyDescent="0.3">
      <c r="A73" s="63" t="s">
        <v>140</v>
      </c>
      <c r="B73" s="74" t="s">
        <v>141</v>
      </c>
      <c r="C73" s="44"/>
      <c r="D73" s="82">
        <v>0</v>
      </c>
      <c r="E73" s="82"/>
      <c r="F73" s="44">
        <v>0</v>
      </c>
      <c r="G73" s="44">
        <v>0</v>
      </c>
      <c r="H73" s="44"/>
      <c r="I73" s="44">
        <v>0</v>
      </c>
      <c r="J73" s="44"/>
      <c r="K73" s="44">
        <v>0</v>
      </c>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s="55" customFormat="1" ht="30" x14ac:dyDescent="0.3">
      <c r="A74" s="63" t="s">
        <v>142</v>
      </c>
      <c r="B74" s="74" t="s">
        <v>143</v>
      </c>
      <c r="C74" s="44"/>
      <c r="D74" s="82">
        <v>0</v>
      </c>
      <c r="E74" s="82"/>
      <c r="F74" s="44">
        <v>0</v>
      </c>
      <c r="G74" s="44">
        <v>0</v>
      </c>
      <c r="H74" s="44"/>
      <c r="I74" s="44">
        <v>0</v>
      </c>
      <c r="J74" s="44"/>
      <c r="K74" s="44">
        <v>0</v>
      </c>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s="55" customFormat="1" ht="63.75" customHeight="1" x14ac:dyDescent="0.3">
      <c r="A75" s="63" t="s">
        <v>144</v>
      </c>
      <c r="B75" s="74" t="s">
        <v>145</v>
      </c>
      <c r="C75" s="44"/>
      <c r="D75" s="82">
        <v>0</v>
      </c>
      <c r="E75" s="82"/>
      <c r="F75" s="44">
        <v>0</v>
      </c>
      <c r="G75" s="44">
        <v>0</v>
      </c>
      <c r="H75" s="44"/>
      <c r="I75" s="44">
        <v>0</v>
      </c>
      <c r="J75" s="44"/>
      <c r="K75" s="44">
        <v>0</v>
      </c>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s="55" customFormat="1" ht="30" x14ac:dyDescent="0.3">
      <c r="A76" s="63" t="s">
        <v>146</v>
      </c>
      <c r="B76" s="74" t="s">
        <v>147</v>
      </c>
      <c r="C76" s="44"/>
      <c r="D76" s="82">
        <v>13975960</v>
      </c>
      <c r="E76" s="82"/>
      <c r="F76" s="44">
        <v>0</v>
      </c>
      <c r="G76" s="44">
        <v>0</v>
      </c>
      <c r="H76" s="44"/>
      <c r="I76" s="44">
        <v>12909690</v>
      </c>
      <c r="J76" s="44"/>
      <c r="K76" s="44">
        <v>0</v>
      </c>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s="55" customFormat="1" ht="30" x14ac:dyDescent="0.3">
      <c r="A77" s="63" t="s">
        <v>148</v>
      </c>
      <c r="B77" s="74" t="s">
        <v>149</v>
      </c>
      <c r="C77" s="44"/>
      <c r="D77" s="82">
        <v>0</v>
      </c>
      <c r="E77" s="82"/>
      <c r="F77" s="44">
        <v>0</v>
      </c>
      <c r="G77" s="44">
        <v>0</v>
      </c>
      <c r="H77" s="44"/>
      <c r="I77" s="44">
        <v>0</v>
      </c>
      <c r="J77" s="44"/>
      <c r="K77" s="44">
        <v>0</v>
      </c>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s="55" customFormat="1" ht="60" x14ac:dyDescent="0.3">
      <c r="A78" s="63" t="s">
        <v>150</v>
      </c>
      <c r="B78" s="74" t="s">
        <v>151</v>
      </c>
      <c r="C78" s="44"/>
      <c r="D78" s="82">
        <v>39535000</v>
      </c>
      <c r="E78" s="82"/>
      <c r="F78" s="44">
        <v>0</v>
      </c>
      <c r="G78" s="44">
        <v>0</v>
      </c>
      <c r="H78" s="44"/>
      <c r="I78" s="44">
        <v>24430000</v>
      </c>
      <c r="J78" s="44"/>
      <c r="K78" s="44">
        <v>0</v>
      </c>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s="55" customFormat="1" x14ac:dyDescent="0.3">
      <c r="A79" s="61" t="s">
        <v>152</v>
      </c>
      <c r="B79" s="62" t="s">
        <v>153</v>
      </c>
      <c r="C79" s="82">
        <f>+C80+C81+C82+C83+C84+C85+C86+C87</f>
        <v>0</v>
      </c>
      <c r="D79" s="82">
        <f>+D80+D81+D82+D83+D84+D85+D86+D87</f>
        <v>0</v>
      </c>
      <c r="E79" s="82">
        <f t="shared" ref="E79:G79" si="36">+E80+E81+E82+E83+E84+E85+E86+E87</f>
        <v>0</v>
      </c>
      <c r="F79" s="82">
        <f t="shared" si="36"/>
        <v>153</v>
      </c>
      <c r="G79" s="82">
        <f t="shared" si="36"/>
        <v>0</v>
      </c>
      <c r="H79" s="82">
        <f>+H80+H81+H82+H83+H84+H85+H86+H87</f>
        <v>0</v>
      </c>
      <c r="I79" s="82">
        <f t="shared" ref="I79:K79" si="37">+I80+I81+I82+I83+I84+I85+I86+I87</f>
        <v>0</v>
      </c>
      <c r="J79" s="82">
        <f t="shared" si="37"/>
        <v>0</v>
      </c>
      <c r="K79" s="82">
        <f t="shared" si="37"/>
        <v>153</v>
      </c>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s="55" customFormat="1" ht="30" x14ac:dyDescent="0.3">
      <c r="A80" s="75" t="s">
        <v>154</v>
      </c>
      <c r="B80" s="64" t="s">
        <v>155</v>
      </c>
      <c r="C80" s="44"/>
      <c r="D80" s="82">
        <v>0</v>
      </c>
      <c r="E80" s="82"/>
      <c r="F80" s="44">
        <v>0</v>
      </c>
      <c r="G80" s="44">
        <v>0</v>
      </c>
      <c r="H80" s="44"/>
      <c r="I80" s="44">
        <v>0</v>
      </c>
      <c r="J80" s="44"/>
      <c r="K80" s="44">
        <v>0</v>
      </c>
      <c r="U80" s="5"/>
      <c r="V80" s="5"/>
      <c r="W80" s="5"/>
      <c r="X80" s="5"/>
      <c r="Y80" s="5"/>
      <c r="Z80" s="5"/>
      <c r="AA80" s="5"/>
      <c r="AB80" s="5"/>
      <c r="AC80" s="5"/>
      <c r="AD80" s="5"/>
      <c r="AE80" s="5"/>
      <c r="AF80" s="5"/>
      <c r="AG80" s="5"/>
      <c r="AH80" s="5"/>
      <c r="AI80" s="5"/>
      <c r="AJ80" s="5"/>
      <c r="AK80" s="5"/>
      <c r="AL80" s="5"/>
      <c r="AM80" s="5"/>
      <c r="AN80" s="5"/>
      <c r="AO80" s="5"/>
      <c r="AP80" s="5"/>
      <c r="AQ80" s="5"/>
      <c r="AR80" s="5"/>
    </row>
    <row r="81" spans="1:11" ht="30" x14ac:dyDescent="0.3">
      <c r="A81" s="75" t="s">
        <v>156</v>
      </c>
      <c r="B81" s="34" t="s">
        <v>135</v>
      </c>
      <c r="C81" s="44"/>
      <c r="D81" s="82">
        <v>0</v>
      </c>
      <c r="E81" s="82"/>
      <c r="F81" s="44">
        <v>0</v>
      </c>
      <c r="G81" s="44">
        <v>0</v>
      </c>
      <c r="H81" s="44"/>
      <c r="I81" s="44">
        <v>0</v>
      </c>
      <c r="J81" s="44"/>
      <c r="K81" s="44">
        <v>0</v>
      </c>
    </row>
    <row r="82" spans="1:11" ht="45" x14ac:dyDescent="0.3">
      <c r="A82" s="63" t="s">
        <v>157</v>
      </c>
      <c r="B82" s="64" t="s">
        <v>158</v>
      </c>
      <c r="C82" s="44"/>
      <c r="D82" s="82">
        <v>0</v>
      </c>
      <c r="E82" s="82"/>
      <c r="F82" s="44">
        <v>-23</v>
      </c>
      <c r="G82" s="44">
        <v>0</v>
      </c>
      <c r="H82" s="44"/>
      <c r="I82" s="44">
        <v>0</v>
      </c>
      <c r="J82" s="44"/>
      <c r="K82" s="44">
        <v>-23</v>
      </c>
    </row>
    <row r="83" spans="1:11" ht="45" x14ac:dyDescent="0.3">
      <c r="A83" s="63" t="s">
        <v>159</v>
      </c>
      <c r="B83" s="64" t="s">
        <v>160</v>
      </c>
      <c r="C83" s="44"/>
      <c r="D83" s="82">
        <v>0</v>
      </c>
      <c r="E83" s="82"/>
      <c r="F83" s="44">
        <v>150</v>
      </c>
      <c r="G83" s="44">
        <v>0</v>
      </c>
      <c r="H83" s="44"/>
      <c r="I83" s="44">
        <v>0</v>
      </c>
      <c r="J83" s="44"/>
      <c r="K83" s="44">
        <v>150</v>
      </c>
    </row>
    <row r="84" spans="1:11" ht="30" x14ac:dyDescent="0.3">
      <c r="A84" s="63" t="s">
        <v>161</v>
      </c>
      <c r="B84" s="64" t="s">
        <v>139</v>
      </c>
      <c r="C84" s="44"/>
      <c r="D84" s="82">
        <v>0</v>
      </c>
      <c r="E84" s="82"/>
      <c r="F84" s="44">
        <v>0</v>
      </c>
      <c r="G84" s="44">
        <v>0</v>
      </c>
      <c r="H84" s="44"/>
      <c r="I84" s="44">
        <v>0</v>
      </c>
      <c r="J84" s="44"/>
      <c r="K84" s="44">
        <v>0</v>
      </c>
    </row>
    <row r="85" spans="1:11" ht="30" x14ac:dyDescent="0.3">
      <c r="A85" s="67" t="s">
        <v>162</v>
      </c>
      <c r="B85" s="76" t="s">
        <v>163</v>
      </c>
      <c r="C85" s="44"/>
      <c r="D85" s="82">
        <v>0</v>
      </c>
      <c r="E85" s="82"/>
      <c r="F85" s="44">
        <v>0</v>
      </c>
      <c r="G85" s="44">
        <v>0</v>
      </c>
      <c r="H85" s="44"/>
      <c r="I85" s="44">
        <v>0</v>
      </c>
      <c r="J85" s="44"/>
      <c r="K85" s="44">
        <v>0</v>
      </c>
    </row>
    <row r="86" spans="1:11" ht="75" x14ac:dyDescent="0.3">
      <c r="A86" s="77" t="s">
        <v>164</v>
      </c>
      <c r="B86" s="78" t="s">
        <v>165</v>
      </c>
      <c r="C86" s="44"/>
      <c r="D86" s="82">
        <v>0</v>
      </c>
      <c r="E86" s="82"/>
      <c r="F86" s="44">
        <v>26</v>
      </c>
      <c r="G86" s="44">
        <v>0</v>
      </c>
      <c r="H86" s="44"/>
      <c r="I86" s="44">
        <v>0</v>
      </c>
      <c r="J86" s="44"/>
      <c r="K86" s="44">
        <v>26</v>
      </c>
    </row>
    <row r="87" spans="1:11" ht="45" x14ac:dyDescent="0.3">
      <c r="A87" s="77" t="s">
        <v>166</v>
      </c>
      <c r="B87" s="79" t="s">
        <v>167</v>
      </c>
      <c r="C87" s="44"/>
      <c r="D87" s="82">
        <v>0</v>
      </c>
      <c r="E87" s="82"/>
      <c r="F87" s="44">
        <v>0</v>
      </c>
      <c r="G87" s="44">
        <v>0</v>
      </c>
      <c r="H87" s="44"/>
      <c r="I87" s="44">
        <v>0</v>
      </c>
      <c r="J87" s="44"/>
      <c r="K87" s="44">
        <v>0</v>
      </c>
    </row>
    <row r="88" spans="1:11" ht="45" x14ac:dyDescent="0.3">
      <c r="A88" s="77" t="s">
        <v>168</v>
      </c>
      <c r="B88" s="80" t="s">
        <v>169</v>
      </c>
      <c r="C88" s="82">
        <f>C89</f>
        <v>0</v>
      </c>
      <c r="D88" s="82">
        <f t="shared" ref="D88:G89" si="38">D89</f>
        <v>0</v>
      </c>
      <c r="E88" s="82">
        <f t="shared" si="38"/>
        <v>0</v>
      </c>
      <c r="F88" s="82">
        <f t="shared" si="38"/>
        <v>0</v>
      </c>
      <c r="G88" s="82">
        <f t="shared" si="38"/>
        <v>0</v>
      </c>
      <c r="H88" s="82">
        <f>H89</f>
        <v>0</v>
      </c>
      <c r="I88" s="82">
        <f t="shared" ref="I88:K89" si="39">I89</f>
        <v>0</v>
      </c>
      <c r="J88" s="82">
        <f t="shared" si="39"/>
        <v>0</v>
      </c>
      <c r="K88" s="82">
        <f t="shared" si="39"/>
        <v>0</v>
      </c>
    </row>
    <row r="89" spans="1:11" x14ac:dyDescent="0.3">
      <c r="A89" s="77" t="s">
        <v>170</v>
      </c>
      <c r="B89" s="79" t="s">
        <v>171</v>
      </c>
      <c r="C89" s="82">
        <f>C90</f>
        <v>0</v>
      </c>
      <c r="D89" s="82">
        <f t="shared" si="38"/>
        <v>0</v>
      </c>
      <c r="E89" s="82">
        <f t="shared" si="38"/>
        <v>0</v>
      </c>
      <c r="F89" s="82">
        <f t="shared" si="38"/>
        <v>0</v>
      </c>
      <c r="G89" s="82">
        <f t="shared" si="38"/>
        <v>0</v>
      </c>
      <c r="H89" s="82">
        <f>H90</f>
        <v>0</v>
      </c>
      <c r="I89" s="82">
        <f t="shared" si="39"/>
        <v>0</v>
      </c>
      <c r="J89" s="82">
        <f t="shared" si="39"/>
        <v>0</v>
      </c>
      <c r="K89" s="82">
        <f t="shared" si="39"/>
        <v>0</v>
      </c>
    </row>
    <row r="90" spans="1:11" x14ac:dyDescent="0.3">
      <c r="A90" s="77" t="s">
        <v>172</v>
      </c>
      <c r="B90" s="79" t="s">
        <v>173</v>
      </c>
      <c r="C90" s="82"/>
      <c r="D90" s="82">
        <v>0</v>
      </c>
      <c r="E90" s="82"/>
      <c r="F90" s="44">
        <v>0</v>
      </c>
      <c r="G90" s="44">
        <v>0</v>
      </c>
      <c r="H90" s="82"/>
      <c r="I90" s="82"/>
      <c r="J90" s="82"/>
      <c r="K90" s="44"/>
    </row>
    <row r="91" spans="1:11" ht="45" x14ac:dyDescent="0.3">
      <c r="A91" s="77" t="s">
        <v>472</v>
      </c>
      <c r="B91" s="80" t="s">
        <v>169</v>
      </c>
      <c r="C91" s="82">
        <f>C92+C95</f>
        <v>0</v>
      </c>
      <c r="D91" s="82">
        <f t="shared" ref="D91:G91" si="40">D92+D95</f>
        <v>0</v>
      </c>
      <c r="E91" s="82">
        <f t="shared" si="40"/>
        <v>0</v>
      </c>
      <c r="F91" s="82">
        <f t="shared" si="40"/>
        <v>0</v>
      </c>
      <c r="G91" s="82">
        <f t="shared" si="40"/>
        <v>0</v>
      </c>
      <c r="H91" s="82">
        <f>H92</f>
        <v>0</v>
      </c>
      <c r="I91" s="82">
        <f t="shared" ref="I91:K92" si="41">I92</f>
        <v>0</v>
      </c>
      <c r="J91" s="82">
        <f t="shared" si="41"/>
        <v>0</v>
      </c>
      <c r="K91" s="82">
        <f t="shared" si="41"/>
        <v>0</v>
      </c>
    </row>
    <row r="92" spans="1:11" x14ac:dyDescent="0.3">
      <c r="A92" s="77" t="s">
        <v>473</v>
      </c>
      <c r="B92" s="79" t="s">
        <v>171</v>
      </c>
      <c r="C92" s="82">
        <f>C93+C94</f>
        <v>0</v>
      </c>
      <c r="D92" s="82">
        <f t="shared" ref="D92:G92" si="42">D93</f>
        <v>0</v>
      </c>
      <c r="E92" s="82">
        <f t="shared" si="42"/>
        <v>0</v>
      </c>
      <c r="F92" s="82">
        <f t="shared" si="42"/>
        <v>0</v>
      </c>
      <c r="G92" s="82">
        <f t="shared" si="42"/>
        <v>0</v>
      </c>
      <c r="H92" s="82">
        <f>H93+H94</f>
        <v>0</v>
      </c>
      <c r="I92" s="82">
        <f t="shared" si="41"/>
        <v>0</v>
      </c>
      <c r="J92" s="82">
        <f t="shared" si="41"/>
        <v>0</v>
      </c>
      <c r="K92" s="82">
        <f t="shared" si="41"/>
        <v>0</v>
      </c>
    </row>
    <row r="93" spans="1:11" x14ac:dyDescent="0.3">
      <c r="A93" s="77" t="s">
        <v>474</v>
      </c>
      <c r="B93" s="79" t="s">
        <v>467</v>
      </c>
      <c r="C93" s="82"/>
      <c r="D93" s="82">
        <v>0</v>
      </c>
      <c r="E93" s="82"/>
      <c r="F93" s="44">
        <v>0</v>
      </c>
      <c r="G93" s="44">
        <v>0</v>
      </c>
      <c r="H93" s="82"/>
      <c r="I93" s="82"/>
      <c r="J93" s="82"/>
      <c r="K93" s="44"/>
    </row>
    <row r="94" spans="1:11" x14ac:dyDescent="0.3">
      <c r="A94" s="77" t="s">
        <v>500</v>
      </c>
      <c r="B94" s="79" t="s">
        <v>499</v>
      </c>
      <c r="C94" s="82"/>
      <c r="D94" s="82">
        <v>0</v>
      </c>
      <c r="E94" s="82"/>
      <c r="F94" s="44">
        <v>0</v>
      </c>
      <c r="G94" s="44">
        <v>0</v>
      </c>
      <c r="H94" s="82"/>
      <c r="I94" s="82"/>
      <c r="J94" s="82"/>
      <c r="K94" s="44"/>
    </row>
    <row r="95" spans="1:11" ht="30" x14ac:dyDescent="0.3">
      <c r="A95" s="77" t="s">
        <v>503</v>
      </c>
      <c r="B95" s="80" t="s">
        <v>502</v>
      </c>
      <c r="C95" s="82">
        <f>C96+C97</f>
        <v>0</v>
      </c>
      <c r="D95" s="82">
        <f t="shared" ref="D95:G95" si="43">D96+D97</f>
        <v>0</v>
      </c>
      <c r="E95" s="82">
        <f t="shared" si="43"/>
        <v>0</v>
      </c>
      <c r="F95" s="82">
        <f t="shared" si="43"/>
        <v>0</v>
      </c>
      <c r="G95" s="82">
        <f t="shared" si="43"/>
        <v>0</v>
      </c>
      <c r="H95" s="82">
        <f>H96+H98</f>
        <v>0</v>
      </c>
      <c r="I95" s="82">
        <f t="shared" ref="I95:K95" si="44">I96+I98</f>
        <v>0</v>
      </c>
      <c r="J95" s="82">
        <f t="shared" si="44"/>
        <v>0</v>
      </c>
      <c r="K95" s="82">
        <f t="shared" si="44"/>
        <v>0</v>
      </c>
    </row>
    <row r="96" spans="1:11" x14ac:dyDescent="0.3">
      <c r="A96" s="77" t="s">
        <v>504</v>
      </c>
      <c r="B96" s="79" t="s">
        <v>467</v>
      </c>
      <c r="C96" s="82"/>
      <c r="D96" s="82">
        <v>0</v>
      </c>
      <c r="E96" s="82"/>
      <c r="F96" s="44">
        <v>0</v>
      </c>
      <c r="G96" s="44">
        <v>0</v>
      </c>
      <c r="H96" s="82">
        <f>H97</f>
        <v>0</v>
      </c>
      <c r="I96" s="82">
        <f t="shared" ref="I96:K96" si="45">I97</f>
        <v>0</v>
      </c>
      <c r="J96" s="82">
        <f t="shared" si="45"/>
        <v>0</v>
      </c>
      <c r="K96" s="82">
        <f t="shared" si="45"/>
        <v>0</v>
      </c>
    </row>
    <row r="97" spans="1:44" x14ac:dyDescent="0.3">
      <c r="A97" s="77" t="s">
        <v>505</v>
      </c>
      <c r="B97" s="79" t="s">
        <v>499</v>
      </c>
      <c r="C97" s="82"/>
      <c r="D97" s="82">
        <v>0</v>
      </c>
      <c r="E97" s="82"/>
      <c r="F97" s="44">
        <v>0</v>
      </c>
      <c r="G97" s="44">
        <v>0</v>
      </c>
      <c r="H97" s="82"/>
      <c r="I97" s="82"/>
      <c r="J97" s="82"/>
      <c r="K97" s="82"/>
    </row>
    <row r="98" spans="1:44" ht="30" x14ac:dyDescent="0.3">
      <c r="A98" s="80" t="s">
        <v>475</v>
      </c>
      <c r="B98" s="80" t="s">
        <v>174</v>
      </c>
      <c r="C98" s="82">
        <f>C99+C101</f>
        <v>0</v>
      </c>
      <c r="D98" s="82">
        <f t="shared" ref="D98:G98" si="46">D99+D101</f>
        <v>0</v>
      </c>
      <c r="E98" s="82">
        <f t="shared" si="46"/>
        <v>0</v>
      </c>
      <c r="F98" s="82">
        <f t="shared" si="46"/>
        <v>0</v>
      </c>
      <c r="G98" s="82">
        <f t="shared" si="46"/>
        <v>0</v>
      </c>
      <c r="H98" s="82">
        <f>H99</f>
        <v>0</v>
      </c>
      <c r="I98" s="82">
        <f t="shared" ref="I98:K100" si="47">I99</f>
        <v>0</v>
      </c>
      <c r="J98" s="82">
        <f t="shared" si="47"/>
        <v>0</v>
      </c>
      <c r="K98" s="82">
        <f t="shared" si="47"/>
        <v>0</v>
      </c>
    </row>
    <row r="99" spans="1:44" ht="45" x14ac:dyDescent="0.3">
      <c r="A99" s="80" t="s">
        <v>175</v>
      </c>
      <c r="B99" s="80" t="s">
        <v>169</v>
      </c>
      <c r="C99" s="82">
        <f>C100</f>
        <v>0</v>
      </c>
      <c r="D99" s="82">
        <f t="shared" ref="D99:G99" si="48">D100</f>
        <v>0</v>
      </c>
      <c r="E99" s="82">
        <f t="shared" si="48"/>
        <v>0</v>
      </c>
      <c r="F99" s="82">
        <f t="shared" si="48"/>
        <v>0</v>
      </c>
      <c r="G99" s="82">
        <f t="shared" si="48"/>
        <v>0</v>
      </c>
      <c r="H99" s="82">
        <f>H100</f>
        <v>0</v>
      </c>
      <c r="I99" s="82">
        <f t="shared" si="47"/>
        <v>0</v>
      </c>
      <c r="J99" s="82">
        <f t="shared" si="47"/>
        <v>0</v>
      </c>
      <c r="K99" s="82">
        <f t="shared" si="47"/>
        <v>0</v>
      </c>
    </row>
    <row r="100" spans="1:44" s="55" customFormat="1" ht="30" x14ac:dyDescent="0.3">
      <c r="A100" s="79" t="s">
        <v>176</v>
      </c>
      <c r="B100" s="79" t="s">
        <v>177</v>
      </c>
      <c r="C100" s="82"/>
      <c r="D100" s="82">
        <v>0</v>
      </c>
      <c r="E100" s="82"/>
      <c r="F100" s="82">
        <v>0</v>
      </c>
      <c r="G100" s="82">
        <v>0</v>
      </c>
      <c r="H100" s="82">
        <f>H101</f>
        <v>0</v>
      </c>
      <c r="I100" s="82">
        <f t="shared" si="47"/>
        <v>0</v>
      </c>
      <c r="J100" s="82">
        <f t="shared" si="47"/>
        <v>0</v>
      </c>
      <c r="K100" s="82">
        <f t="shared" si="47"/>
        <v>0</v>
      </c>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s="55" customFormat="1" x14ac:dyDescent="0.3">
      <c r="A101" s="79"/>
      <c r="B101" s="79" t="s">
        <v>468</v>
      </c>
      <c r="C101" s="82">
        <f>C102</f>
        <v>0</v>
      </c>
      <c r="D101" s="82">
        <f t="shared" ref="D101:G103" si="49">D102</f>
        <v>0</v>
      </c>
      <c r="E101" s="82">
        <f t="shared" si="49"/>
        <v>0</v>
      </c>
      <c r="F101" s="82">
        <f t="shared" si="49"/>
        <v>0</v>
      </c>
      <c r="G101" s="82">
        <f t="shared" si="49"/>
        <v>0</v>
      </c>
      <c r="H101" s="44"/>
      <c r="I101" s="82"/>
      <c r="J101" s="82"/>
      <c r="K101" s="44"/>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s="55" customFormat="1" x14ac:dyDescent="0.3">
      <c r="A102" s="79" t="s">
        <v>476</v>
      </c>
      <c r="B102" s="79" t="s">
        <v>469</v>
      </c>
      <c r="C102" s="82">
        <f>C103</f>
        <v>0</v>
      </c>
      <c r="D102" s="82">
        <f t="shared" si="49"/>
        <v>0</v>
      </c>
      <c r="E102" s="82">
        <f t="shared" si="49"/>
        <v>0</v>
      </c>
      <c r="F102" s="82">
        <f t="shared" si="49"/>
        <v>0</v>
      </c>
      <c r="G102" s="82">
        <f t="shared" si="49"/>
        <v>0</v>
      </c>
      <c r="H102" s="82">
        <f>H103</f>
        <v>0</v>
      </c>
      <c r="I102" s="82">
        <f t="shared" ref="I102:K102" si="50">I103</f>
        <v>0</v>
      </c>
      <c r="J102" s="82">
        <f t="shared" si="50"/>
        <v>0</v>
      </c>
      <c r="K102" s="82">
        <f t="shared" si="50"/>
        <v>-1682073</v>
      </c>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s="55" customFormat="1" ht="30" x14ac:dyDescent="0.3">
      <c r="A103" s="79" t="s">
        <v>477</v>
      </c>
      <c r="B103" s="79" t="s">
        <v>470</v>
      </c>
      <c r="C103" s="82">
        <f>C104</f>
        <v>0</v>
      </c>
      <c r="D103" s="82">
        <f t="shared" si="49"/>
        <v>0</v>
      </c>
      <c r="E103" s="82">
        <f t="shared" si="49"/>
        <v>0</v>
      </c>
      <c r="F103" s="82">
        <f t="shared" si="49"/>
        <v>0</v>
      </c>
      <c r="G103" s="82">
        <f t="shared" si="49"/>
        <v>0</v>
      </c>
      <c r="H103" s="44"/>
      <c r="I103" s="82">
        <v>0</v>
      </c>
      <c r="J103" s="82"/>
      <c r="K103" s="44">
        <v>-1682073</v>
      </c>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s="55" customFormat="1" x14ac:dyDescent="0.3">
      <c r="A104" s="79" t="s">
        <v>478</v>
      </c>
      <c r="B104" s="79" t="s">
        <v>471</v>
      </c>
      <c r="C104" s="44"/>
      <c r="D104" s="82">
        <v>0</v>
      </c>
      <c r="E104" s="82"/>
      <c r="F104" s="44">
        <v>0</v>
      </c>
      <c r="G104" s="44"/>
      <c r="H104" s="5"/>
      <c r="I104" s="45"/>
      <c r="J104" s="45"/>
      <c r="K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s="55" customFormat="1" x14ac:dyDescent="0.3">
      <c r="A105" s="80" t="s">
        <v>178</v>
      </c>
      <c r="B105" s="80" t="s">
        <v>179</v>
      </c>
      <c r="C105" s="82">
        <f>C106</f>
        <v>0</v>
      </c>
      <c r="D105" s="82">
        <f t="shared" ref="D105:G105" si="51">D106</f>
        <v>0</v>
      </c>
      <c r="E105" s="82">
        <f t="shared" si="51"/>
        <v>0</v>
      </c>
      <c r="F105" s="82">
        <f t="shared" si="51"/>
        <v>1133592</v>
      </c>
      <c r="G105" s="82">
        <f t="shared" si="51"/>
        <v>1909454</v>
      </c>
      <c r="H105" s="5"/>
      <c r="I105" s="45"/>
      <c r="J105" s="45"/>
      <c r="K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s="55" customFormat="1" ht="30" x14ac:dyDescent="0.3">
      <c r="A106" s="79" t="s">
        <v>180</v>
      </c>
      <c r="B106" s="79" t="s">
        <v>181</v>
      </c>
      <c r="C106" s="44"/>
      <c r="D106" s="82">
        <v>0</v>
      </c>
      <c r="E106" s="82"/>
      <c r="F106" s="44">
        <v>1133592</v>
      </c>
      <c r="G106" s="44">
        <v>1909454</v>
      </c>
      <c r="H106" s="5"/>
      <c r="I106" s="45"/>
      <c r="J106" s="4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s="55" customFormat="1" x14ac:dyDescent="0.3">
      <c r="A107" s="52"/>
      <c r="B107" s="5"/>
      <c r="C107" s="5"/>
      <c r="D107" s="45"/>
      <c r="E107" s="45"/>
      <c r="F107" s="5"/>
      <c r="G107" s="5"/>
      <c r="H107" s="5"/>
      <c r="I107" s="45"/>
      <c r="J107" s="4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s="55" customFormat="1" x14ac:dyDescent="0.3">
      <c r="A108" s="52"/>
      <c r="B108" s="5"/>
      <c r="C108" s="5"/>
      <c r="D108" s="45"/>
      <c r="E108" s="45"/>
      <c r="F108" s="5"/>
      <c r="G108" s="5"/>
      <c r="H108" s="5"/>
      <c r="I108" s="45"/>
      <c r="J108" s="45"/>
      <c r="K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s="55" customFormat="1" x14ac:dyDescent="0.3">
      <c r="A109" s="52"/>
      <c r="B109" s="19" t="s">
        <v>508</v>
      </c>
      <c r="C109" s="19"/>
      <c r="D109" s="99"/>
      <c r="E109" s="99"/>
      <c r="F109" s="19" t="s">
        <v>509</v>
      </c>
      <c r="G109" s="19"/>
      <c r="H109" s="5"/>
      <c r="I109" s="45"/>
      <c r="J109" s="45"/>
      <c r="K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x14ac:dyDescent="0.3">
      <c r="B110" s="19"/>
      <c r="C110" s="19"/>
      <c r="D110" s="99"/>
      <c r="E110" s="99"/>
      <c r="F110" s="19"/>
      <c r="G110" s="19"/>
    </row>
    <row r="111" spans="1:44" x14ac:dyDescent="0.3">
      <c r="B111" s="19"/>
      <c r="C111" s="19"/>
      <c r="D111" s="99"/>
      <c r="E111" s="99"/>
      <c r="F111" s="19"/>
      <c r="G111" s="19"/>
    </row>
  </sheetData>
  <protectedRanges>
    <protectedRange sqref="C85:C86 C69:C81 C61 F85:G87 C29:C50 C54:C55 F69:G78 F80:G81 C17:C26 F61:G61 F29:G50 F17:G22 F24:G26 F54:G54 F90:G90 D23:G23 D55:G55 C57:G57 C64:G65 D79:G79 F93:G94 F96:G97" name="Zonă1" securityDescriptor="O:WDG:WDD:(A;;CC;;;AN)(A;;CC;;;AU)(A;;CC;;;WD)"/>
    <protectedRange sqref="H85:H86 H69:H81 H61 H29:H50 H54:H55 H17:H26 K54 K90 I23:K23 I55:K55 H57:K57 H64:K65 I79:K79 K93:K94" name="Zonă1_7" securityDescriptor="O:WDG:WDD:(A;;CC;;;AN)(A;;CC;;;AU)(A;;CC;;;WD)"/>
    <protectedRange sqref="K17:K22" name="Zonă1_1_2" securityDescriptor="O:WDG:WDD:(A;;CC;;;AN)(A;;CC;;;AU)(A;;CC;;;WD)"/>
    <protectedRange sqref="K24:K26" name="Zonă1_2_1" securityDescriptor="O:WDG:WDD:(A;;CC;;;AN)(A;;CC;;;AU)(A;;CC;;;WD)"/>
    <protectedRange sqref="K29:K50" name="Zonă1_3_1" securityDescriptor="O:WDG:WDD:(A;;CC;;;AN)(A;;CC;;;AU)(A;;CC;;;WD)"/>
    <protectedRange sqref="K61" name="Zonă1_4_1" securityDescriptor="O:WDG:WDD:(A;;CC;;;AN)(A;;CC;;;AU)(A;;CC;;;WD)"/>
    <protectedRange sqref="K69:K78" name="Zonă1_5_1" securityDescriptor="O:WDG:WDD:(A;;CC;;;AN)(A;;CC;;;AU)(A;;CC;;;WD)"/>
    <protectedRange sqref="K85:K87 K80:K81" name="Zonă1_6_1" securityDescriptor="O:WDG:WDD:(A;;CC;;;AN)(A;;CC;;;AU)(A;;CC;;;WD)"/>
  </protectedRanges>
  <mergeCells count="1">
    <mergeCell ref="H4:K4"/>
  </mergeCells>
  <pageMargins left="0.75" right="0.25" top="0.25" bottom="0.25" header="0.25" footer="0.2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K233"/>
  <sheetViews>
    <sheetView zoomScale="90" zoomScaleNormal="90" workbookViewId="0">
      <pane xSplit="3" ySplit="6" topLeftCell="D223" activePane="bottomRight" state="frozen"/>
      <selection activeCell="G7" sqref="G7:H209"/>
      <selection pane="topRight" activeCell="G7" sqref="G7:H209"/>
      <selection pane="bottomLeft" activeCell="G7" sqref="G7:H209"/>
      <selection pane="bottomRight" activeCell="E235" sqref="E235"/>
    </sheetView>
  </sheetViews>
  <sheetFormatPr defaultRowHeight="15" x14ac:dyDescent="0.3"/>
  <cols>
    <col min="1" max="1" width="14.28515625" style="1" customWidth="1"/>
    <col min="2" max="2" width="71.28515625" style="4" customWidth="1"/>
    <col min="3" max="3" width="7.85546875" style="4" customWidth="1"/>
    <col min="4" max="4" width="16" style="4" customWidth="1"/>
    <col min="5" max="5" width="17" style="4" customWidth="1"/>
    <col min="6" max="6" width="15.7109375" style="4" hidden="1" customWidth="1"/>
    <col min="7" max="7" width="15.42578125" style="4" bestFit="1" customWidth="1"/>
    <col min="8" max="8" width="14.5703125" style="4" bestFit="1" customWidth="1"/>
    <col min="9" max="10" width="9.140625" style="5"/>
    <col min="11" max="11" width="14" style="5" bestFit="1" customWidth="1"/>
    <col min="12" max="16384" width="9.140625" style="5"/>
  </cols>
  <sheetData>
    <row r="1" spans="1:8" ht="17.25" x14ac:dyDescent="0.3">
      <c r="B1" s="2" t="s">
        <v>512</v>
      </c>
      <c r="C1" s="3"/>
    </row>
    <row r="2" spans="1:8" x14ac:dyDescent="0.3">
      <c r="B2" s="3"/>
      <c r="C2" s="3"/>
    </row>
    <row r="3" spans="1:8" x14ac:dyDescent="0.3">
      <c r="B3" s="3"/>
      <c r="C3" s="3"/>
      <c r="D3" s="6"/>
    </row>
    <row r="4" spans="1:8" x14ac:dyDescent="0.3">
      <c r="D4" s="7"/>
      <c r="E4" s="7"/>
      <c r="F4" s="8"/>
      <c r="G4" s="9"/>
      <c r="H4" s="94"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3">
        <f t="shared" ref="C7" si="0">+C8+C16</f>
        <v>0</v>
      </c>
      <c r="D7" s="83">
        <f t="shared" ref="D7:H7" si="1">+D8+D16</f>
        <v>1054104580</v>
      </c>
      <c r="E7" s="83">
        <f t="shared" si="1"/>
        <v>1044531570</v>
      </c>
      <c r="F7" s="83">
        <f t="shared" si="1"/>
        <v>0</v>
      </c>
      <c r="G7" s="83">
        <f t="shared" si="1"/>
        <v>1042822354</v>
      </c>
      <c r="H7" s="83">
        <f t="shared" si="1"/>
        <v>84432729</v>
      </c>
    </row>
    <row r="8" spans="1:8" s="19" customFormat="1" x14ac:dyDescent="0.3">
      <c r="A8" s="17" t="s">
        <v>202</v>
      </c>
      <c r="B8" s="20" t="s">
        <v>189</v>
      </c>
      <c r="C8" s="84">
        <f t="shared" ref="C8" si="2">+C9+C10+C13+C11+C12+C15+C185+C14</f>
        <v>0</v>
      </c>
      <c r="D8" s="84">
        <f t="shared" ref="D8:H8" si="3">+D9+D10+D13+D11+D12+D15+D185+D14</f>
        <v>1054104580</v>
      </c>
      <c r="E8" s="84">
        <f t="shared" si="3"/>
        <v>1044531570</v>
      </c>
      <c r="F8" s="84">
        <f t="shared" si="3"/>
        <v>0</v>
      </c>
      <c r="G8" s="84">
        <f t="shared" si="3"/>
        <v>1042822354</v>
      </c>
      <c r="H8" s="84">
        <f t="shared" si="3"/>
        <v>84432729</v>
      </c>
    </row>
    <row r="9" spans="1:8" s="19" customFormat="1" x14ac:dyDescent="0.3">
      <c r="A9" s="17" t="s">
        <v>204</v>
      </c>
      <c r="B9" s="20" t="s">
        <v>190</v>
      </c>
      <c r="C9" s="84">
        <f t="shared" ref="C9" si="4">+C23</f>
        <v>0</v>
      </c>
      <c r="D9" s="84">
        <f t="shared" ref="D9:H9" si="5">+D23</f>
        <v>5979830</v>
      </c>
      <c r="E9" s="84">
        <f t="shared" si="5"/>
        <v>5979830</v>
      </c>
      <c r="F9" s="84">
        <f t="shared" si="5"/>
        <v>0</v>
      </c>
      <c r="G9" s="84">
        <f t="shared" si="5"/>
        <v>5967387</v>
      </c>
      <c r="H9" s="84">
        <f t="shared" si="5"/>
        <v>561074</v>
      </c>
    </row>
    <row r="10" spans="1:8" s="19" customFormat="1" ht="16.5" customHeight="1" x14ac:dyDescent="0.3">
      <c r="A10" s="17" t="s">
        <v>205</v>
      </c>
      <c r="B10" s="20" t="s">
        <v>191</v>
      </c>
      <c r="C10" s="84">
        <f t="shared" ref="C10" si="6">+C44</f>
        <v>0</v>
      </c>
      <c r="D10" s="84">
        <f t="shared" ref="D10:H10" si="7">+D44</f>
        <v>702568740</v>
      </c>
      <c r="E10" s="84">
        <f t="shared" si="7"/>
        <v>692995730</v>
      </c>
      <c r="F10" s="84">
        <f t="shared" si="7"/>
        <v>0</v>
      </c>
      <c r="G10" s="84">
        <f t="shared" si="7"/>
        <v>692970309</v>
      </c>
      <c r="H10" s="84">
        <f t="shared" si="7"/>
        <v>57413690</v>
      </c>
    </row>
    <row r="11" spans="1:8" s="19" customFormat="1" x14ac:dyDescent="0.3">
      <c r="A11" s="17" t="s">
        <v>207</v>
      </c>
      <c r="B11" s="20" t="s">
        <v>192</v>
      </c>
      <c r="C11" s="84">
        <f t="shared" ref="C11" si="8">+C72</f>
        <v>0</v>
      </c>
      <c r="D11" s="84">
        <f t="shared" ref="D11:H11" si="9">+D72</f>
        <v>0</v>
      </c>
      <c r="E11" s="84">
        <f t="shared" si="9"/>
        <v>0</v>
      </c>
      <c r="F11" s="84">
        <f t="shared" si="9"/>
        <v>0</v>
      </c>
      <c r="G11" s="84">
        <f t="shared" si="9"/>
        <v>0</v>
      </c>
      <c r="H11" s="84">
        <f t="shared" si="9"/>
        <v>0</v>
      </c>
    </row>
    <row r="12" spans="1:8" s="19" customFormat="1" ht="30" x14ac:dyDescent="0.3">
      <c r="A12" s="17" t="s">
        <v>208</v>
      </c>
      <c r="B12" s="20" t="s">
        <v>193</v>
      </c>
      <c r="C12" s="84">
        <f t="shared" ref="C12" si="10">C186</f>
        <v>0</v>
      </c>
      <c r="D12" s="84">
        <f t="shared" ref="D12:H12" si="11">D186</f>
        <v>285989660</v>
      </c>
      <c r="E12" s="84">
        <f t="shared" si="11"/>
        <v>285989660</v>
      </c>
      <c r="F12" s="84">
        <f t="shared" si="11"/>
        <v>0</v>
      </c>
      <c r="G12" s="84">
        <f t="shared" si="11"/>
        <v>285989633</v>
      </c>
      <c r="H12" s="84">
        <f t="shared" si="11"/>
        <v>22747349</v>
      </c>
    </row>
    <row r="13" spans="1:8" s="19" customFormat="1" ht="16.5" customHeight="1" x14ac:dyDescent="0.3">
      <c r="A13" s="17" t="s">
        <v>209</v>
      </c>
      <c r="B13" s="20" t="s">
        <v>194</v>
      </c>
      <c r="C13" s="84">
        <f t="shared" ref="C13" si="12">C203</f>
        <v>0</v>
      </c>
      <c r="D13" s="84">
        <f t="shared" ref="D13:H13" si="13">D203</f>
        <v>59506550</v>
      </c>
      <c r="E13" s="84">
        <f t="shared" si="13"/>
        <v>59506550</v>
      </c>
      <c r="F13" s="84">
        <f t="shared" si="13"/>
        <v>0</v>
      </c>
      <c r="G13" s="84">
        <f t="shared" si="13"/>
        <v>59389936</v>
      </c>
      <c r="H13" s="84">
        <f t="shared" si="13"/>
        <v>3834691</v>
      </c>
    </row>
    <row r="14" spans="1:8" s="19" customFormat="1" ht="30" x14ac:dyDescent="0.3">
      <c r="A14" s="17" t="s">
        <v>211</v>
      </c>
      <c r="B14" s="20" t="s">
        <v>195</v>
      </c>
      <c r="C14" s="84">
        <f t="shared" ref="C14" si="14">C210</f>
        <v>0</v>
      </c>
      <c r="D14" s="84">
        <f t="shared" ref="D14:H14" si="15">D210</f>
        <v>0</v>
      </c>
      <c r="E14" s="84">
        <f t="shared" si="15"/>
        <v>0</v>
      </c>
      <c r="F14" s="84">
        <f t="shared" si="15"/>
        <v>0</v>
      </c>
      <c r="G14" s="84">
        <f t="shared" si="15"/>
        <v>0</v>
      </c>
      <c r="H14" s="84">
        <f t="shared" si="15"/>
        <v>0</v>
      </c>
    </row>
    <row r="15" spans="1:8" s="19" customFormat="1" ht="16.5" customHeight="1" x14ac:dyDescent="0.3">
      <c r="A15" s="17" t="s">
        <v>213</v>
      </c>
      <c r="B15" s="20" t="s">
        <v>197</v>
      </c>
      <c r="C15" s="84">
        <f t="shared" ref="C15" si="16">C75</f>
        <v>0</v>
      </c>
      <c r="D15" s="84">
        <f t="shared" ref="D15:H15" si="17">D75</f>
        <v>59800</v>
      </c>
      <c r="E15" s="84">
        <f t="shared" si="17"/>
        <v>59800</v>
      </c>
      <c r="F15" s="84">
        <f t="shared" si="17"/>
        <v>0</v>
      </c>
      <c r="G15" s="84">
        <f t="shared" si="17"/>
        <v>59370</v>
      </c>
      <c r="H15" s="84">
        <f t="shared" si="17"/>
        <v>5244</v>
      </c>
    </row>
    <row r="16" spans="1:8" s="19" customFormat="1" ht="16.5" customHeight="1" x14ac:dyDescent="0.3">
      <c r="A16" s="17" t="s">
        <v>215</v>
      </c>
      <c r="B16" s="20" t="s">
        <v>198</v>
      </c>
      <c r="C16" s="84">
        <f t="shared" ref="C16:C17" si="18">C78</f>
        <v>0</v>
      </c>
      <c r="D16" s="84">
        <f t="shared" ref="D16:H16" si="19">D78</f>
        <v>0</v>
      </c>
      <c r="E16" s="84">
        <f t="shared" si="19"/>
        <v>0</v>
      </c>
      <c r="F16" s="84">
        <f t="shared" si="19"/>
        <v>0</v>
      </c>
      <c r="G16" s="84">
        <f t="shared" si="19"/>
        <v>0</v>
      </c>
      <c r="H16" s="84">
        <f t="shared" si="19"/>
        <v>0</v>
      </c>
    </row>
    <row r="17" spans="1:8" s="19" customFormat="1" x14ac:dyDescent="0.3">
      <c r="A17" s="17" t="s">
        <v>217</v>
      </c>
      <c r="B17" s="20" t="s">
        <v>199</v>
      </c>
      <c r="C17" s="84">
        <f t="shared" si="18"/>
        <v>0</v>
      </c>
      <c r="D17" s="84">
        <f t="shared" ref="D17:H17" si="20">D79</f>
        <v>0</v>
      </c>
      <c r="E17" s="84">
        <f t="shared" si="20"/>
        <v>0</v>
      </c>
      <c r="F17" s="84">
        <f t="shared" si="20"/>
        <v>0</v>
      </c>
      <c r="G17" s="84">
        <f t="shared" si="20"/>
        <v>0</v>
      </c>
      <c r="H17" s="84">
        <f t="shared" si="20"/>
        <v>0</v>
      </c>
    </row>
    <row r="18" spans="1:8" s="19" customFormat="1" ht="30" x14ac:dyDescent="0.3">
      <c r="A18" s="17" t="s">
        <v>219</v>
      </c>
      <c r="B18" s="20" t="s">
        <v>201</v>
      </c>
      <c r="C18" s="84">
        <f t="shared" ref="C18" si="21">C185+C209</f>
        <v>0</v>
      </c>
      <c r="D18" s="84">
        <f t="shared" ref="D18:H18" si="22">D185+D209</f>
        <v>0</v>
      </c>
      <c r="E18" s="84">
        <f t="shared" si="22"/>
        <v>0</v>
      </c>
      <c r="F18" s="84">
        <f t="shared" si="22"/>
        <v>0</v>
      </c>
      <c r="G18" s="84">
        <f t="shared" si="22"/>
        <v>-1670749</v>
      </c>
      <c r="H18" s="84">
        <f t="shared" si="22"/>
        <v>-129319</v>
      </c>
    </row>
    <row r="19" spans="1:8" s="19" customFormat="1" ht="16.5" customHeight="1" x14ac:dyDescent="0.3">
      <c r="A19" s="17" t="s">
        <v>221</v>
      </c>
      <c r="B19" s="20" t="s">
        <v>203</v>
      </c>
      <c r="C19" s="84">
        <f t="shared" ref="C19" si="23">+C20+C16</f>
        <v>0</v>
      </c>
      <c r="D19" s="84">
        <f t="shared" ref="D19:H19" si="24">+D20+D16</f>
        <v>1054104580</v>
      </c>
      <c r="E19" s="84">
        <f t="shared" si="24"/>
        <v>1044531570</v>
      </c>
      <c r="F19" s="84">
        <f t="shared" si="24"/>
        <v>0</v>
      </c>
      <c r="G19" s="84">
        <f t="shared" si="24"/>
        <v>1042822354</v>
      </c>
      <c r="H19" s="84">
        <f t="shared" si="24"/>
        <v>84432729</v>
      </c>
    </row>
    <row r="20" spans="1:8" s="19" customFormat="1" x14ac:dyDescent="0.3">
      <c r="A20" s="17" t="s">
        <v>223</v>
      </c>
      <c r="B20" s="20" t="s">
        <v>189</v>
      </c>
      <c r="C20" s="84">
        <f t="shared" ref="C20" si="25">C9+C10+C11+C12+C13+C15+C185+C14</f>
        <v>0</v>
      </c>
      <c r="D20" s="84">
        <f t="shared" ref="D20:H20" si="26">D9+D10+D11+D12+D13+D15+D185+D14</f>
        <v>1054104580</v>
      </c>
      <c r="E20" s="84">
        <f t="shared" si="26"/>
        <v>1044531570</v>
      </c>
      <c r="F20" s="84">
        <f t="shared" si="26"/>
        <v>0</v>
      </c>
      <c r="G20" s="84">
        <f t="shared" si="26"/>
        <v>1042822354</v>
      </c>
      <c r="H20" s="84">
        <f t="shared" si="26"/>
        <v>84432729</v>
      </c>
    </row>
    <row r="21" spans="1:8" s="19" customFormat="1" ht="16.5" customHeight="1" x14ac:dyDescent="0.3">
      <c r="A21" s="21" t="s">
        <v>225</v>
      </c>
      <c r="B21" s="20" t="s">
        <v>206</v>
      </c>
      <c r="C21" s="84">
        <f t="shared" ref="C21" si="27">+C22+C78+C185</f>
        <v>0</v>
      </c>
      <c r="D21" s="84">
        <f t="shared" ref="D21:H21" si="28">+D22+D78+D185</f>
        <v>994598030</v>
      </c>
      <c r="E21" s="84">
        <f t="shared" si="28"/>
        <v>985025020</v>
      </c>
      <c r="F21" s="84">
        <f t="shared" si="28"/>
        <v>0</v>
      </c>
      <c r="G21" s="84">
        <f t="shared" si="28"/>
        <v>983432418</v>
      </c>
      <c r="H21" s="84">
        <f t="shared" si="28"/>
        <v>80598038</v>
      </c>
    </row>
    <row r="22" spans="1:8" s="19" customFormat="1" ht="16.5" customHeight="1" x14ac:dyDescent="0.3">
      <c r="A22" s="17" t="s">
        <v>227</v>
      </c>
      <c r="B22" s="20" t="s">
        <v>189</v>
      </c>
      <c r="C22" s="84">
        <f t="shared" ref="C22" si="29">+C23+C44+C72+C186+C75+C210</f>
        <v>0</v>
      </c>
      <c r="D22" s="84">
        <f t="shared" ref="D22:H22" si="30">+D23+D44+D72+D186+D75+D210</f>
        <v>994598030</v>
      </c>
      <c r="E22" s="84">
        <f t="shared" si="30"/>
        <v>985025020</v>
      </c>
      <c r="F22" s="84">
        <f t="shared" si="30"/>
        <v>0</v>
      </c>
      <c r="G22" s="84">
        <f t="shared" si="30"/>
        <v>984986699</v>
      </c>
      <c r="H22" s="84">
        <f t="shared" si="30"/>
        <v>80727357</v>
      </c>
    </row>
    <row r="23" spans="1:8" s="19" customFormat="1" x14ac:dyDescent="0.3">
      <c r="A23" s="17" t="s">
        <v>229</v>
      </c>
      <c r="B23" s="20" t="s">
        <v>190</v>
      </c>
      <c r="C23" s="84">
        <f t="shared" ref="C23" si="31">+C24+C36+C34</f>
        <v>0</v>
      </c>
      <c r="D23" s="84">
        <f t="shared" ref="D23:H23" si="32">+D24+D36+D34</f>
        <v>5979830</v>
      </c>
      <c r="E23" s="84">
        <f t="shared" si="32"/>
        <v>5979830</v>
      </c>
      <c r="F23" s="84">
        <f t="shared" si="32"/>
        <v>0</v>
      </c>
      <c r="G23" s="84">
        <f t="shared" si="32"/>
        <v>5967387</v>
      </c>
      <c r="H23" s="84">
        <f t="shared" si="32"/>
        <v>561074</v>
      </c>
    </row>
    <row r="24" spans="1:8" s="19" customFormat="1" ht="16.5" customHeight="1" x14ac:dyDescent="0.3">
      <c r="A24" s="17" t="s">
        <v>231</v>
      </c>
      <c r="B24" s="20" t="s">
        <v>210</v>
      </c>
      <c r="C24" s="84">
        <f t="shared" ref="C24" si="33">C25+C28+C29+C30+C32+C26+C27+C31</f>
        <v>0</v>
      </c>
      <c r="D24" s="84">
        <f t="shared" ref="D24:H24" si="34">D25+D28+D29+D30+D32+D26+D27+D31</f>
        <v>5841990</v>
      </c>
      <c r="E24" s="84">
        <f t="shared" si="34"/>
        <v>5841990</v>
      </c>
      <c r="F24" s="84">
        <f t="shared" si="34"/>
        <v>0</v>
      </c>
      <c r="G24" s="84">
        <f t="shared" si="34"/>
        <v>5830119</v>
      </c>
      <c r="H24" s="84">
        <f t="shared" si="34"/>
        <v>548808</v>
      </c>
    </row>
    <row r="25" spans="1:8" s="19" customFormat="1" ht="16.5" customHeight="1" x14ac:dyDescent="0.3">
      <c r="A25" s="22" t="s">
        <v>233</v>
      </c>
      <c r="B25" s="23" t="s">
        <v>212</v>
      </c>
      <c r="C25" s="85"/>
      <c r="D25" s="86">
        <v>4812530</v>
      </c>
      <c r="E25" s="86">
        <v>4812530</v>
      </c>
      <c r="F25" s="86"/>
      <c r="G25" s="44">
        <v>4809952</v>
      </c>
      <c r="H25" s="44">
        <v>464039</v>
      </c>
    </row>
    <row r="26" spans="1:8" s="19" customFormat="1" x14ac:dyDescent="0.3">
      <c r="A26" s="22" t="s">
        <v>235</v>
      </c>
      <c r="B26" s="23" t="s">
        <v>214</v>
      </c>
      <c r="C26" s="85"/>
      <c r="D26" s="86">
        <v>618220</v>
      </c>
      <c r="E26" s="86">
        <v>618220</v>
      </c>
      <c r="F26" s="86"/>
      <c r="G26" s="44">
        <v>615553</v>
      </c>
      <c r="H26" s="44">
        <v>56043</v>
      </c>
    </row>
    <row r="27" spans="1:8" s="19" customFormat="1" x14ac:dyDescent="0.3">
      <c r="A27" s="22" t="s">
        <v>237</v>
      </c>
      <c r="B27" s="23" t="s">
        <v>216</v>
      </c>
      <c r="C27" s="85"/>
      <c r="D27" s="86">
        <v>0</v>
      </c>
      <c r="E27" s="86">
        <v>0</v>
      </c>
      <c r="F27" s="86"/>
      <c r="G27" s="44">
        <v>0</v>
      </c>
      <c r="H27" s="44">
        <v>0</v>
      </c>
    </row>
    <row r="28" spans="1:8" s="19" customFormat="1" ht="16.5" customHeight="1" x14ac:dyDescent="0.3">
      <c r="A28" s="22" t="s">
        <v>239</v>
      </c>
      <c r="B28" s="24" t="s">
        <v>218</v>
      </c>
      <c r="C28" s="85"/>
      <c r="D28" s="86">
        <v>14890</v>
      </c>
      <c r="E28" s="86">
        <v>14890</v>
      </c>
      <c r="F28" s="86"/>
      <c r="G28" s="44">
        <v>14879</v>
      </c>
      <c r="H28" s="44">
        <v>1341</v>
      </c>
    </row>
    <row r="29" spans="1:8" s="19" customFormat="1" ht="16.5" customHeight="1" x14ac:dyDescent="0.3">
      <c r="A29" s="22" t="s">
        <v>241</v>
      </c>
      <c r="B29" s="24" t="s">
        <v>220</v>
      </c>
      <c r="C29" s="85"/>
      <c r="D29" s="86">
        <v>1390</v>
      </c>
      <c r="E29" s="86">
        <v>1390</v>
      </c>
      <c r="F29" s="86"/>
      <c r="G29" s="44">
        <v>1390</v>
      </c>
      <c r="H29" s="44">
        <v>0</v>
      </c>
    </row>
    <row r="30" spans="1:8" ht="16.5" customHeight="1" x14ac:dyDescent="0.3">
      <c r="A30" s="22" t="s">
        <v>243</v>
      </c>
      <c r="B30" s="24" t="s">
        <v>222</v>
      </c>
      <c r="C30" s="85"/>
      <c r="D30" s="86">
        <v>0</v>
      </c>
      <c r="E30" s="86">
        <v>0</v>
      </c>
      <c r="F30" s="86"/>
      <c r="G30" s="44">
        <v>0</v>
      </c>
      <c r="H30" s="44">
        <v>0</v>
      </c>
    </row>
    <row r="31" spans="1:8" ht="16.5" customHeight="1" x14ac:dyDescent="0.3">
      <c r="A31" s="22" t="s">
        <v>244</v>
      </c>
      <c r="B31" s="24" t="s">
        <v>224</v>
      </c>
      <c r="C31" s="85"/>
      <c r="D31" s="86">
        <v>200280</v>
      </c>
      <c r="E31" s="86">
        <v>200280</v>
      </c>
      <c r="F31" s="86"/>
      <c r="G31" s="44">
        <v>199365</v>
      </c>
      <c r="H31" s="44">
        <v>18085</v>
      </c>
    </row>
    <row r="32" spans="1:8" ht="16.5" customHeight="1" x14ac:dyDescent="0.3">
      <c r="A32" s="22" t="s">
        <v>246</v>
      </c>
      <c r="B32" s="24" t="s">
        <v>226</v>
      </c>
      <c r="C32" s="85"/>
      <c r="D32" s="86">
        <v>194680</v>
      </c>
      <c r="E32" s="86">
        <v>194680</v>
      </c>
      <c r="F32" s="86"/>
      <c r="G32" s="44">
        <v>188980</v>
      </c>
      <c r="H32" s="44">
        <v>9300</v>
      </c>
    </row>
    <row r="33" spans="1:8" ht="16.5" customHeight="1" x14ac:dyDescent="0.3">
      <c r="A33" s="22"/>
      <c r="B33" s="24" t="s">
        <v>228</v>
      </c>
      <c r="C33" s="85"/>
      <c r="D33" s="86">
        <v>38990</v>
      </c>
      <c r="E33" s="86">
        <v>38990</v>
      </c>
      <c r="F33" s="86"/>
      <c r="G33" s="44">
        <v>38983</v>
      </c>
      <c r="H33" s="44">
        <v>0</v>
      </c>
    </row>
    <row r="34" spans="1:8" ht="16.5" customHeight="1" x14ac:dyDescent="0.3">
      <c r="A34" s="22" t="s">
        <v>248</v>
      </c>
      <c r="B34" s="20" t="s">
        <v>230</v>
      </c>
      <c r="C34" s="85">
        <f t="shared" ref="C34:H34" si="35">C35</f>
        <v>0</v>
      </c>
      <c r="D34" s="85">
        <f t="shared" si="35"/>
        <v>0</v>
      </c>
      <c r="E34" s="85">
        <f t="shared" si="35"/>
        <v>0</v>
      </c>
      <c r="F34" s="85">
        <f t="shared" si="35"/>
        <v>0</v>
      </c>
      <c r="G34" s="85">
        <f t="shared" si="35"/>
        <v>0</v>
      </c>
      <c r="H34" s="85">
        <f t="shared" si="35"/>
        <v>0</v>
      </c>
    </row>
    <row r="35" spans="1:8" ht="16.5" customHeight="1" x14ac:dyDescent="0.3">
      <c r="A35" s="22" t="s">
        <v>250</v>
      </c>
      <c r="B35" s="24" t="s">
        <v>232</v>
      </c>
      <c r="C35" s="85"/>
      <c r="D35" s="86">
        <v>0</v>
      </c>
      <c r="E35" s="86">
        <v>0</v>
      </c>
      <c r="F35" s="86"/>
      <c r="G35" s="44">
        <v>0</v>
      </c>
      <c r="H35" s="44">
        <v>0</v>
      </c>
    </row>
    <row r="36" spans="1:8" ht="16.5" customHeight="1" x14ac:dyDescent="0.3">
      <c r="A36" s="17" t="s">
        <v>252</v>
      </c>
      <c r="B36" s="20" t="s">
        <v>234</v>
      </c>
      <c r="C36" s="84">
        <f t="shared" ref="C36:H36" si="36">+C37+C38+C39+C40+C41+C42+C43</f>
        <v>0</v>
      </c>
      <c r="D36" s="84">
        <f t="shared" si="36"/>
        <v>137840</v>
      </c>
      <c r="E36" s="84">
        <f t="shared" si="36"/>
        <v>137840</v>
      </c>
      <c r="F36" s="84">
        <f t="shared" si="36"/>
        <v>0</v>
      </c>
      <c r="G36" s="84">
        <f t="shared" si="36"/>
        <v>137268</v>
      </c>
      <c r="H36" s="84">
        <f t="shared" si="36"/>
        <v>12266</v>
      </c>
    </row>
    <row r="37" spans="1:8" ht="16.5" customHeight="1" x14ac:dyDescent="0.3">
      <c r="A37" s="22" t="s">
        <v>254</v>
      </c>
      <c r="B37" s="24" t="s">
        <v>236</v>
      </c>
      <c r="C37" s="85"/>
      <c r="D37" s="86">
        <v>5720</v>
      </c>
      <c r="E37" s="86">
        <v>5720</v>
      </c>
      <c r="F37" s="86"/>
      <c r="G37" s="44">
        <v>5712</v>
      </c>
      <c r="H37" s="44">
        <v>0</v>
      </c>
    </row>
    <row r="38" spans="1:8" ht="16.5" customHeight="1" x14ac:dyDescent="0.3">
      <c r="A38" s="22" t="s">
        <v>256</v>
      </c>
      <c r="B38" s="24" t="s">
        <v>238</v>
      </c>
      <c r="C38" s="85"/>
      <c r="D38" s="86">
        <v>190</v>
      </c>
      <c r="E38" s="86">
        <v>190</v>
      </c>
      <c r="F38" s="86"/>
      <c r="G38" s="44">
        <v>181</v>
      </c>
      <c r="H38" s="44">
        <v>1</v>
      </c>
    </row>
    <row r="39" spans="1:8" s="19" customFormat="1" ht="16.5" customHeight="1" x14ac:dyDescent="0.3">
      <c r="A39" s="22" t="s">
        <v>258</v>
      </c>
      <c r="B39" s="24" t="s">
        <v>240</v>
      </c>
      <c r="C39" s="85"/>
      <c r="D39" s="86">
        <v>1880</v>
      </c>
      <c r="E39" s="86">
        <v>1880</v>
      </c>
      <c r="F39" s="86"/>
      <c r="G39" s="44">
        <v>1880</v>
      </c>
      <c r="H39" s="44">
        <v>0</v>
      </c>
    </row>
    <row r="40" spans="1:8" ht="16.5" customHeight="1" x14ac:dyDescent="0.3">
      <c r="A40" s="22" t="s">
        <v>260</v>
      </c>
      <c r="B40" s="25" t="s">
        <v>242</v>
      </c>
      <c r="C40" s="85"/>
      <c r="D40" s="86">
        <v>60</v>
      </c>
      <c r="E40" s="86">
        <v>60</v>
      </c>
      <c r="F40" s="86"/>
      <c r="G40" s="44">
        <v>54</v>
      </c>
      <c r="H40" s="44">
        <v>4</v>
      </c>
    </row>
    <row r="41" spans="1:8" ht="16.5" customHeight="1" x14ac:dyDescent="0.3">
      <c r="A41" s="22" t="s">
        <v>262</v>
      </c>
      <c r="B41" s="25" t="s">
        <v>41</v>
      </c>
      <c r="C41" s="85"/>
      <c r="D41" s="86">
        <v>310</v>
      </c>
      <c r="E41" s="86">
        <v>310</v>
      </c>
      <c r="F41" s="86"/>
      <c r="G41" s="44">
        <v>307</v>
      </c>
      <c r="H41" s="44">
        <v>0</v>
      </c>
    </row>
    <row r="42" spans="1:8" ht="16.5" customHeight="1" x14ac:dyDescent="0.3">
      <c r="A42" s="22" t="s">
        <v>264</v>
      </c>
      <c r="B42" s="25" t="s">
        <v>245</v>
      </c>
      <c r="C42" s="85"/>
      <c r="D42" s="86">
        <v>129680</v>
      </c>
      <c r="E42" s="86">
        <v>129680</v>
      </c>
      <c r="F42" s="86"/>
      <c r="G42" s="44">
        <v>129134</v>
      </c>
      <c r="H42" s="44">
        <v>12261</v>
      </c>
    </row>
    <row r="43" spans="1:8" ht="16.5" customHeight="1" x14ac:dyDescent="0.3">
      <c r="A43" s="22" t="s">
        <v>266</v>
      </c>
      <c r="B43" s="25" t="s">
        <v>247</v>
      </c>
      <c r="C43" s="85"/>
      <c r="D43" s="86">
        <v>0</v>
      </c>
      <c r="E43" s="86">
        <v>0</v>
      </c>
      <c r="F43" s="86"/>
      <c r="G43" s="44">
        <v>0</v>
      </c>
      <c r="H43" s="44">
        <v>0</v>
      </c>
    </row>
    <row r="44" spans="1:8" ht="16.5" customHeight="1" x14ac:dyDescent="0.3">
      <c r="A44" s="17" t="s">
        <v>268</v>
      </c>
      <c r="B44" s="20" t="s">
        <v>191</v>
      </c>
      <c r="C44" s="84">
        <f t="shared" ref="C44" si="37">+C45+C59+C58+C61+C64+C66+C67+C69+C65+C68</f>
        <v>0</v>
      </c>
      <c r="D44" s="84">
        <f t="shared" ref="D44:H44" si="38">+D45+D59+D58+D61+D64+D66+D67+D69+D65+D68</f>
        <v>702568740</v>
      </c>
      <c r="E44" s="84">
        <f t="shared" si="38"/>
        <v>692995730</v>
      </c>
      <c r="F44" s="84">
        <f t="shared" si="38"/>
        <v>0</v>
      </c>
      <c r="G44" s="84">
        <f t="shared" si="38"/>
        <v>692970309</v>
      </c>
      <c r="H44" s="84">
        <f t="shared" si="38"/>
        <v>57413690</v>
      </c>
    </row>
    <row r="45" spans="1:8" ht="16.5" customHeight="1" x14ac:dyDescent="0.3">
      <c r="A45" s="17" t="s">
        <v>270</v>
      </c>
      <c r="B45" s="20" t="s">
        <v>249</v>
      </c>
      <c r="C45" s="84">
        <f t="shared" ref="C45" si="39">+C46+C47+C48+C49+C50+C51+C52+C53+C55</f>
        <v>0</v>
      </c>
      <c r="D45" s="84">
        <f t="shared" ref="D45:H45" si="40">+D46+D47+D48+D49+D50+D51+D52+D53+D55</f>
        <v>702292240</v>
      </c>
      <c r="E45" s="84">
        <f t="shared" si="40"/>
        <v>692719230</v>
      </c>
      <c r="F45" s="84">
        <f t="shared" si="40"/>
        <v>0</v>
      </c>
      <c r="G45" s="84">
        <f t="shared" si="40"/>
        <v>692695546</v>
      </c>
      <c r="H45" s="84">
        <f t="shared" si="40"/>
        <v>57209889</v>
      </c>
    </row>
    <row r="46" spans="1:8" s="19" customFormat="1" ht="16.5" customHeight="1" x14ac:dyDescent="0.3">
      <c r="A46" s="22" t="s">
        <v>272</v>
      </c>
      <c r="B46" s="24" t="s">
        <v>251</v>
      </c>
      <c r="C46" s="85"/>
      <c r="D46" s="86">
        <v>46000</v>
      </c>
      <c r="E46" s="86">
        <v>46000</v>
      </c>
      <c r="F46" s="86"/>
      <c r="G46" s="44">
        <v>45974</v>
      </c>
      <c r="H46" s="44">
        <v>5184</v>
      </c>
    </row>
    <row r="47" spans="1:8" s="19" customFormat="1" ht="16.5" customHeight="1" x14ac:dyDescent="0.3">
      <c r="A47" s="22" t="s">
        <v>274</v>
      </c>
      <c r="B47" s="24" t="s">
        <v>253</v>
      </c>
      <c r="C47" s="85"/>
      <c r="D47" s="86">
        <v>7000</v>
      </c>
      <c r="E47" s="86">
        <v>7000</v>
      </c>
      <c r="F47" s="86"/>
      <c r="G47" s="44">
        <v>6992</v>
      </c>
      <c r="H47" s="44">
        <v>3000</v>
      </c>
    </row>
    <row r="48" spans="1:8" ht="16.5" customHeight="1" x14ac:dyDescent="0.3">
      <c r="A48" s="22" t="s">
        <v>276</v>
      </c>
      <c r="B48" s="24" t="s">
        <v>255</v>
      </c>
      <c r="C48" s="85"/>
      <c r="D48" s="86">
        <v>70920</v>
      </c>
      <c r="E48" s="86">
        <v>70920</v>
      </c>
      <c r="F48" s="86"/>
      <c r="G48" s="44">
        <v>70920</v>
      </c>
      <c r="H48" s="44">
        <v>12759</v>
      </c>
    </row>
    <row r="49" spans="1:8" ht="16.5" customHeight="1" x14ac:dyDescent="0.3">
      <c r="A49" s="22" t="s">
        <v>278</v>
      </c>
      <c r="B49" s="24" t="s">
        <v>257</v>
      </c>
      <c r="C49" s="85"/>
      <c r="D49" s="86">
        <v>13400</v>
      </c>
      <c r="E49" s="86">
        <v>13400</v>
      </c>
      <c r="F49" s="86"/>
      <c r="G49" s="44">
        <v>11967</v>
      </c>
      <c r="H49" s="44">
        <v>505</v>
      </c>
    </row>
    <row r="50" spans="1:8" ht="16.5" customHeight="1" x14ac:dyDescent="0.3">
      <c r="A50" s="22" t="s">
        <v>280</v>
      </c>
      <c r="B50" s="24" t="s">
        <v>259</v>
      </c>
      <c r="C50" s="85"/>
      <c r="D50" s="86">
        <v>5000</v>
      </c>
      <c r="E50" s="86">
        <v>5000</v>
      </c>
      <c r="F50" s="86"/>
      <c r="G50" s="44">
        <v>4500</v>
      </c>
      <c r="H50" s="44">
        <v>0</v>
      </c>
    </row>
    <row r="51" spans="1:8" ht="16.5" customHeight="1" x14ac:dyDescent="0.3">
      <c r="A51" s="22" t="s">
        <v>282</v>
      </c>
      <c r="B51" s="24" t="s">
        <v>261</v>
      </c>
      <c r="C51" s="85"/>
      <c r="D51" s="86">
        <v>15500</v>
      </c>
      <c r="E51" s="86">
        <v>15500</v>
      </c>
      <c r="F51" s="86"/>
      <c r="G51" s="44">
        <v>15438</v>
      </c>
      <c r="H51" s="44">
        <v>0</v>
      </c>
    </row>
    <row r="52" spans="1:8" ht="16.5" customHeight="1" x14ac:dyDescent="0.3">
      <c r="A52" s="22" t="s">
        <v>284</v>
      </c>
      <c r="B52" s="24" t="s">
        <v>263</v>
      </c>
      <c r="C52" s="85"/>
      <c r="D52" s="86">
        <v>54500</v>
      </c>
      <c r="E52" s="86">
        <v>54500</v>
      </c>
      <c r="F52" s="86"/>
      <c r="G52" s="44">
        <v>52595</v>
      </c>
      <c r="H52" s="44">
        <v>3778</v>
      </c>
    </row>
    <row r="53" spans="1:8" ht="16.5" customHeight="1" x14ac:dyDescent="0.35">
      <c r="A53" s="17" t="s">
        <v>286</v>
      </c>
      <c r="B53" s="20" t="s">
        <v>265</v>
      </c>
      <c r="C53" s="87">
        <f t="shared" ref="C53:H53" si="41">+C54+C89</f>
        <v>0</v>
      </c>
      <c r="D53" s="87">
        <f t="shared" si="41"/>
        <v>701675040</v>
      </c>
      <c r="E53" s="87">
        <f t="shared" si="41"/>
        <v>692102030</v>
      </c>
      <c r="F53" s="87">
        <f t="shared" si="41"/>
        <v>0</v>
      </c>
      <c r="G53" s="87">
        <f t="shared" si="41"/>
        <v>692098427</v>
      </c>
      <c r="H53" s="87">
        <f t="shared" si="41"/>
        <v>57129128</v>
      </c>
    </row>
    <row r="54" spans="1:8" ht="16.5" customHeight="1" x14ac:dyDescent="0.3">
      <c r="A54" s="27" t="s">
        <v>288</v>
      </c>
      <c r="B54" s="28" t="s">
        <v>267</v>
      </c>
      <c r="C54" s="88"/>
      <c r="D54" s="86">
        <v>12000</v>
      </c>
      <c r="E54" s="86">
        <v>12000</v>
      </c>
      <c r="F54" s="86"/>
      <c r="G54" s="44">
        <v>11978</v>
      </c>
      <c r="H54" s="44">
        <v>3153</v>
      </c>
    </row>
    <row r="55" spans="1:8" s="19" customFormat="1" ht="16.5" customHeight="1" x14ac:dyDescent="0.3">
      <c r="A55" s="22" t="s">
        <v>290</v>
      </c>
      <c r="B55" s="24" t="s">
        <v>269</v>
      </c>
      <c r="C55" s="85"/>
      <c r="D55" s="86">
        <v>404880</v>
      </c>
      <c r="E55" s="86">
        <v>404880</v>
      </c>
      <c r="F55" s="86"/>
      <c r="G55" s="44">
        <v>388733</v>
      </c>
      <c r="H55" s="44">
        <v>55535</v>
      </c>
    </row>
    <row r="56" spans="1:8" s="26" customFormat="1" ht="16.5" customHeight="1" x14ac:dyDescent="0.3">
      <c r="A56" s="22"/>
      <c r="B56" s="24" t="s">
        <v>271</v>
      </c>
      <c r="C56" s="85"/>
      <c r="D56" s="86">
        <v>350</v>
      </c>
      <c r="E56" s="86">
        <v>350</v>
      </c>
      <c r="F56" s="86"/>
      <c r="G56" s="44">
        <v>156</v>
      </c>
      <c r="H56" s="44">
        <v>0</v>
      </c>
    </row>
    <row r="57" spans="1:8" ht="16.5" customHeight="1" x14ac:dyDescent="0.3">
      <c r="A57" s="22"/>
      <c r="B57" s="24" t="s">
        <v>273</v>
      </c>
      <c r="C57" s="85"/>
      <c r="D57" s="86">
        <v>27770</v>
      </c>
      <c r="E57" s="86">
        <v>27770</v>
      </c>
      <c r="F57" s="86"/>
      <c r="G57" s="44">
        <v>22215</v>
      </c>
      <c r="H57" s="44">
        <v>5554</v>
      </c>
    </row>
    <row r="58" spans="1:8" s="19" customFormat="1" ht="16.5" customHeight="1" x14ac:dyDescent="0.3">
      <c r="A58" s="17" t="s">
        <v>294</v>
      </c>
      <c r="B58" s="24" t="s">
        <v>275</v>
      </c>
      <c r="C58" s="85"/>
      <c r="D58" s="86">
        <v>174000</v>
      </c>
      <c r="E58" s="86">
        <v>174000</v>
      </c>
      <c r="F58" s="86"/>
      <c r="G58" s="44">
        <v>173998</v>
      </c>
      <c r="H58" s="44">
        <v>173998</v>
      </c>
    </row>
    <row r="59" spans="1:8" s="19" customFormat="1" ht="16.5" customHeight="1" x14ac:dyDescent="0.3">
      <c r="A59" s="17" t="s">
        <v>296</v>
      </c>
      <c r="B59" s="20" t="s">
        <v>277</v>
      </c>
      <c r="C59" s="89">
        <f t="shared" ref="C59:H59" si="42">+C60</f>
        <v>0</v>
      </c>
      <c r="D59" s="89">
        <f t="shared" si="42"/>
        <v>52310</v>
      </c>
      <c r="E59" s="89">
        <f t="shared" si="42"/>
        <v>52310</v>
      </c>
      <c r="F59" s="89">
        <f t="shared" si="42"/>
        <v>0</v>
      </c>
      <c r="G59" s="89">
        <f t="shared" si="42"/>
        <v>52048</v>
      </c>
      <c r="H59" s="89">
        <f t="shared" si="42"/>
        <v>21925</v>
      </c>
    </row>
    <row r="60" spans="1:8" s="19" customFormat="1" ht="16.5" customHeight="1" x14ac:dyDescent="0.3">
      <c r="A60" s="22" t="s">
        <v>298</v>
      </c>
      <c r="B60" s="24" t="s">
        <v>279</v>
      </c>
      <c r="C60" s="85"/>
      <c r="D60" s="86">
        <v>52310</v>
      </c>
      <c r="E60" s="86">
        <v>52310</v>
      </c>
      <c r="F60" s="86"/>
      <c r="G60" s="44">
        <v>52048</v>
      </c>
      <c r="H60" s="44">
        <v>21925</v>
      </c>
    </row>
    <row r="61" spans="1:8" s="19" customFormat="1" ht="16.5" customHeight="1" x14ac:dyDescent="0.3">
      <c r="A61" s="17" t="s">
        <v>300</v>
      </c>
      <c r="B61" s="20" t="s">
        <v>281</v>
      </c>
      <c r="C61" s="84">
        <f t="shared" ref="C61:H61" si="43">+C62+C63</f>
        <v>0</v>
      </c>
      <c r="D61" s="84">
        <f t="shared" si="43"/>
        <v>2770</v>
      </c>
      <c r="E61" s="84">
        <f t="shared" si="43"/>
        <v>2770</v>
      </c>
      <c r="F61" s="84">
        <f t="shared" si="43"/>
        <v>0</v>
      </c>
      <c r="G61" s="84">
        <f t="shared" si="43"/>
        <v>2378</v>
      </c>
      <c r="H61" s="84">
        <f t="shared" si="43"/>
        <v>0</v>
      </c>
    </row>
    <row r="62" spans="1:8" ht="16.5" customHeight="1" x14ac:dyDescent="0.3">
      <c r="A62" s="17" t="s">
        <v>301</v>
      </c>
      <c r="B62" s="24" t="s">
        <v>283</v>
      </c>
      <c r="C62" s="85"/>
      <c r="D62" s="86">
        <v>2770</v>
      </c>
      <c r="E62" s="86">
        <v>2770</v>
      </c>
      <c r="F62" s="86"/>
      <c r="G62" s="44">
        <v>2378</v>
      </c>
      <c r="H62" s="44">
        <v>0</v>
      </c>
    </row>
    <row r="63" spans="1:8" s="19" customFormat="1" ht="16.5" customHeight="1" x14ac:dyDescent="0.3">
      <c r="A63" s="17" t="s">
        <v>303</v>
      </c>
      <c r="B63" s="24" t="s">
        <v>285</v>
      </c>
      <c r="C63" s="85"/>
      <c r="D63" s="86">
        <v>0</v>
      </c>
      <c r="E63" s="86">
        <v>0</v>
      </c>
      <c r="F63" s="86"/>
      <c r="G63" s="44">
        <v>0</v>
      </c>
      <c r="H63" s="44">
        <v>0</v>
      </c>
    </row>
    <row r="64" spans="1:8" ht="16.5" customHeight="1" x14ac:dyDescent="0.3">
      <c r="A64" s="22" t="s">
        <v>305</v>
      </c>
      <c r="B64" s="24" t="s">
        <v>287</v>
      </c>
      <c r="C64" s="85"/>
      <c r="D64" s="86">
        <v>2500</v>
      </c>
      <c r="E64" s="86">
        <v>2500</v>
      </c>
      <c r="F64" s="86"/>
      <c r="G64" s="44">
        <v>2380</v>
      </c>
      <c r="H64" s="44">
        <v>2162</v>
      </c>
    </row>
    <row r="65" spans="1:8" ht="16.5" customHeight="1" x14ac:dyDescent="0.3">
      <c r="A65" s="22" t="s">
        <v>306</v>
      </c>
      <c r="B65" s="23" t="s">
        <v>289</v>
      </c>
      <c r="C65" s="85"/>
      <c r="D65" s="86">
        <v>0</v>
      </c>
      <c r="E65" s="86">
        <v>0</v>
      </c>
      <c r="F65" s="86"/>
      <c r="G65" s="44">
        <v>0</v>
      </c>
      <c r="H65" s="44">
        <v>0</v>
      </c>
    </row>
    <row r="66" spans="1:8" ht="16.5" customHeight="1" x14ac:dyDescent="0.3">
      <c r="A66" s="22" t="s">
        <v>308</v>
      </c>
      <c r="B66" s="24" t="s">
        <v>291</v>
      </c>
      <c r="C66" s="85"/>
      <c r="D66" s="86">
        <v>0</v>
      </c>
      <c r="E66" s="86">
        <v>0</v>
      </c>
      <c r="F66" s="86"/>
      <c r="G66" s="44">
        <v>0</v>
      </c>
      <c r="H66" s="44">
        <v>0</v>
      </c>
    </row>
    <row r="67" spans="1:8" ht="16.5" customHeight="1" x14ac:dyDescent="0.3">
      <c r="A67" s="22" t="s">
        <v>310</v>
      </c>
      <c r="B67" s="24" t="s">
        <v>292</v>
      </c>
      <c r="C67" s="85"/>
      <c r="D67" s="86">
        <v>4000</v>
      </c>
      <c r="E67" s="86">
        <v>4000</v>
      </c>
      <c r="F67" s="86"/>
      <c r="G67" s="44">
        <v>3783</v>
      </c>
      <c r="H67" s="44">
        <v>1700</v>
      </c>
    </row>
    <row r="68" spans="1:8" ht="30" x14ac:dyDescent="0.3">
      <c r="A68" s="22" t="s">
        <v>311</v>
      </c>
      <c r="B68" s="24" t="s">
        <v>293</v>
      </c>
      <c r="C68" s="85"/>
      <c r="D68" s="86">
        <v>1000</v>
      </c>
      <c r="E68" s="86">
        <v>1000</v>
      </c>
      <c r="F68" s="86"/>
      <c r="G68" s="44">
        <v>1000</v>
      </c>
      <c r="H68" s="44">
        <v>1000</v>
      </c>
    </row>
    <row r="69" spans="1:8" ht="16.5" customHeight="1" x14ac:dyDescent="0.3">
      <c r="A69" s="17" t="s">
        <v>312</v>
      </c>
      <c r="B69" s="20" t="s">
        <v>295</v>
      </c>
      <c r="C69" s="89">
        <f t="shared" ref="C69:H69" si="44">+C70+C71</f>
        <v>0</v>
      </c>
      <c r="D69" s="89">
        <f t="shared" si="44"/>
        <v>39920</v>
      </c>
      <c r="E69" s="89">
        <f t="shared" si="44"/>
        <v>39920</v>
      </c>
      <c r="F69" s="89">
        <f t="shared" si="44"/>
        <v>0</v>
      </c>
      <c r="G69" s="89">
        <f t="shared" si="44"/>
        <v>39176</v>
      </c>
      <c r="H69" s="89">
        <f t="shared" si="44"/>
        <v>3016</v>
      </c>
    </row>
    <row r="70" spans="1:8" ht="16.5" customHeight="1" x14ac:dyDescent="0.3">
      <c r="A70" s="22" t="s">
        <v>314</v>
      </c>
      <c r="B70" s="24" t="s">
        <v>297</v>
      </c>
      <c r="C70" s="85"/>
      <c r="D70" s="86">
        <v>38920</v>
      </c>
      <c r="E70" s="86">
        <v>38920</v>
      </c>
      <c r="F70" s="86"/>
      <c r="G70" s="44">
        <v>38876</v>
      </c>
      <c r="H70" s="44">
        <v>3016</v>
      </c>
    </row>
    <row r="71" spans="1:8" s="19" customFormat="1" ht="16.5" customHeight="1" x14ac:dyDescent="0.3">
      <c r="A71" s="22" t="s">
        <v>316</v>
      </c>
      <c r="B71" s="24" t="s">
        <v>299</v>
      </c>
      <c r="C71" s="85"/>
      <c r="D71" s="86">
        <v>1000</v>
      </c>
      <c r="E71" s="86">
        <v>1000</v>
      </c>
      <c r="F71" s="86"/>
      <c r="G71" s="90">
        <v>300</v>
      </c>
      <c r="H71" s="90">
        <v>0</v>
      </c>
    </row>
    <row r="72" spans="1:8" ht="16.5" customHeight="1" x14ac:dyDescent="0.3">
      <c r="A72" s="17" t="s">
        <v>318</v>
      </c>
      <c r="B72" s="20" t="s">
        <v>192</v>
      </c>
      <c r="C72" s="83">
        <f>+C73</f>
        <v>0</v>
      </c>
      <c r="D72" s="83">
        <f t="shared" ref="D72:H73" si="45">+D73</f>
        <v>0</v>
      </c>
      <c r="E72" s="83">
        <f t="shared" si="45"/>
        <v>0</v>
      </c>
      <c r="F72" s="83">
        <f t="shared" si="45"/>
        <v>0</v>
      </c>
      <c r="G72" s="83">
        <f t="shared" si="45"/>
        <v>0</v>
      </c>
      <c r="H72" s="83">
        <f t="shared" si="45"/>
        <v>0</v>
      </c>
    </row>
    <row r="73" spans="1:8" ht="16.5" customHeight="1" x14ac:dyDescent="0.3">
      <c r="A73" s="29" t="s">
        <v>320</v>
      </c>
      <c r="B73" s="20" t="s">
        <v>302</v>
      </c>
      <c r="C73" s="83">
        <f>+C74</f>
        <v>0</v>
      </c>
      <c r="D73" s="83">
        <f t="shared" si="45"/>
        <v>0</v>
      </c>
      <c r="E73" s="83">
        <f t="shared" si="45"/>
        <v>0</v>
      </c>
      <c r="F73" s="83">
        <f t="shared" si="45"/>
        <v>0</v>
      </c>
      <c r="G73" s="83">
        <f t="shared" si="45"/>
        <v>0</v>
      </c>
      <c r="H73" s="83">
        <f t="shared" si="45"/>
        <v>0</v>
      </c>
    </row>
    <row r="74" spans="1:8" s="19" customFormat="1" ht="16.5" customHeight="1" x14ac:dyDescent="0.3">
      <c r="A74" s="29" t="s">
        <v>322</v>
      </c>
      <c r="B74" s="24" t="s">
        <v>304</v>
      </c>
      <c r="C74" s="85"/>
      <c r="D74" s="86">
        <v>0</v>
      </c>
      <c r="E74" s="86">
        <v>0</v>
      </c>
      <c r="F74" s="86"/>
      <c r="G74" s="44">
        <v>0</v>
      </c>
      <c r="H74" s="44">
        <v>0</v>
      </c>
    </row>
    <row r="75" spans="1:8" s="19" customFormat="1" ht="16.5" customHeight="1" x14ac:dyDescent="0.3">
      <c r="A75" s="29" t="s">
        <v>196</v>
      </c>
      <c r="B75" s="30" t="s">
        <v>197</v>
      </c>
      <c r="C75" s="85">
        <f t="shared" ref="C75:H75" si="46">C76+C77</f>
        <v>0</v>
      </c>
      <c r="D75" s="85">
        <f t="shared" si="46"/>
        <v>59800</v>
      </c>
      <c r="E75" s="85">
        <f t="shared" si="46"/>
        <v>59800</v>
      </c>
      <c r="F75" s="85">
        <f t="shared" si="46"/>
        <v>0</v>
      </c>
      <c r="G75" s="85">
        <f t="shared" si="46"/>
        <v>59370</v>
      </c>
      <c r="H75" s="85">
        <f t="shared" si="46"/>
        <v>5244</v>
      </c>
    </row>
    <row r="76" spans="1:8" s="19" customFormat="1" ht="16.5" customHeight="1" x14ac:dyDescent="0.3">
      <c r="A76" s="29" t="s">
        <v>325</v>
      </c>
      <c r="B76" s="31" t="s">
        <v>307</v>
      </c>
      <c r="C76" s="85"/>
      <c r="D76" s="86">
        <v>0</v>
      </c>
      <c r="E76" s="86">
        <v>0</v>
      </c>
      <c r="F76" s="86"/>
      <c r="G76" s="44">
        <v>0</v>
      </c>
      <c r="H76" s="44">
        <v>0</v>
      </c>
    </row>
    <row r="77" spans="1:8" ht="16.5" customHeight="1" x14ac:dyDescent="0.3">
      <c r="A77" s="29" t="s">
        <v>327</v>
      </c>
      <c r="B77" s="31" t="s">
        <v>309</v>
      </c>
      <c r="C77" s="85"/>
      <c r="D77" s="86">
        <v>59800</v>
      </c>
      <c r="E77" s="86">
        <v>59800</v>
      </c>
      <c r="F77" s="86"/>
      <c r="G77" s="44">
        <v>59370</v>
      </c>
      <c r="H77" s="44">
        <v>5244</v>
      </c>
    </row>
    <row r="78" spans="1:8" s="19" customFormat="1" ht="16.5" customHeight="1" x14ac:dyDescent="0.3">
      <c r="A78" s="17" t="s">
        <v>329</v>
      </c>
      <c r="B78" s="20" t="s">
        <v>198</v>
      </c>
      <c r="C78" s="84">
        <f t="shared" ref="C78:H78" si="47">+C79</f>
        <v>0</v>
      </c>
      <c r="D78" s="84">
        <f t="shared" si="47"/>
        <v>0</v>
      </c>
      <c r="E78" s="84">
        <f t="shared" si="47"/>
        <v>0</v>
      </c>
      <c r="F78" s="84">
        <f t="shared" si="47"/>
        <v>0</v>
      </c>
      <c r="G78" s="84">
        <f t="shared" si="47"/>
        <v>0</v>
      </c>
      <c r="H78" s="84">
        <f t="shared" si="47"/>
        <v>0</v>
      </c>
    </row>
    <row r="79" spans="1:8" s="19" customFormat="1" ht="16.5" customHeight="1" x14ac:dyDescent="0.3">
      <c r="A79" s="17" t="s">
        <v>331</v>
      </c>
      <c r="B79" s="20" t="s">
        <v>199</v>
      </c>
      <c r="C79" s="84">
        <f t="shared" ref="C79" si="48">+C80+C85</f>
        <v>0</v>
      </c>
      <c r="D79" s="84">
        <f t="shared" ref="D79:H79" si="49">+D80+D85</f>
        <v>0</v>
      </c>
      <c r="E79" s="84">
        <f t="shared" si="49"/>
        <v>0</v>
      </c>
      <c r="F79" s="84">
        <f t="shared" si="49"/>
        <v>0</v>
      </c>
      <c r="G79" s="84">
        <f t="shared" si="49"/>
        <v>0</v>
      </c>
      <c r="H79" s="84">
        <f t="shared" si="49"/>
        <v>0</v>
      </c>
    </row>
    <row r="80" spans="1:8" s="19" customFormat="1" ht="16.5" customHeight="1" x14ac:dyDescent="0.3">
      <c r="A80" s="17" t="s">
        <v>333</v>
      </c>
      <c r="B80" s="20" t="s">
        <v>313</v>
      </c>
      <c r="C80" s="84">
        <f t="shared" ref="C80" si="50">+C82+C84+C83+C81</f>
        <v>0</v>
      </c>
      <c r="D80" s="84">
        <f t="shared" ref="D80:H80" si="51">+D82+D84+D83+D81</f>
        <v>0</v>
      </c>
      <c r="E80" s="84">
        <f t="shared" si="51"/>
        <v>0</v>
      </c>
      <c r="F80" s="84">
        <f t="shared" si="51"/>
        <v>0</v>
      </c>
      <c r="G80" s="84">
        <f t="shared" si="51"/>
        <v>0</v>
      </c>
      <c r="H80" s="84">
        <f t="shared" si="51"/>
        <v>0</v>
      </c>
    </row>
    <row r="81" spans="1:11" s="19" customFormat="1" ht="16.5" customHeight="1" x14ac:dyDescent="0.3">
      <c r="A81" s="17" t="s">
        <v>335</v>
      </c>
      <c r="B81" s="23" t="s">
        <v>315</v>
      </c>
      <c r="C81" s="84"/>
      <c r="D81" s="86">
        <v>0</v>
      </c>
      <c r="E81" s="86">
        <v>0</v>
      </c>
      <c r="F81" s="86"/>
      <c r="G81" s="44">
        <v>0</v>
      </c>
      <c r="H81" s="44">
        <v>0</v>
      </c>
    </row>
    <row r="82" spans="1:11" s="19" customFormat="1" ht="16.5" customHeight="1" x14ac:dyDescent="0.3">
      <c r="A82" s="22" t="s">
        <v>337</v>
      </c>
      <c r="B82" s="24" t="s">
        <v>317</v>
      </c>
      <c r="C82" s="85"/>
      <c r="D82" s="86">
        <v>0</v>
      </c>
      <c r="E82" s="86">
        <v>0</v>
      </c>
      <c r="F82" s="86"/>
      <c r="G82" s="44">
        <v>0</v>
      </c>
      <c r="H82" s="44">
        <v>0</v>
      </c>
    </row>
    <row r="83" spans="1:11" s="19" customFormat="1" ht="16.5" customHeight="1" x14ac:dyDescent="0.3">
      <c r="A83" s="22" t="s">
        <v>339</v>
      </c>
      <c r="B83" s="23" t="s">
        <v>319</v>
      </c>
      <c r="C83" s="85"/>
      <c r="D83" s="86">
        <v>0</v>
      </c>
      <c r="E83" s="86">
        <v>0</v>
      </c>
      <c r="F83" s="86"/>
      <c r="G83" s="44">
        <v>0</v>
      </c>
      <c r="H83" s="44">
        <v>0</v>
      </c>
    </row>
    <row r="84" spans="1:11" ht="16.5" customHeight="1" x14ac:dyDescent="0.3">
      <c r="A84" s="22" t="s">
        <v>340</v>
      </c>
      <c r="B84" s="24" t="s">
        <v>321</v>
      </c>
      <c r="C84" s="85"/>
      <c r="D84" s="86">
        <v>0</v>
      </c>
      <c r="E84" s="86">
        <v>0</v>
      </c>
      <c r="F84" s="86"/>
      <c r="G84" s="44">
        <v>0</v>
      </c>
      <c r="H84" s="44">
        <v>0</v>
      </c>
    </row>
    <row r="85" spans="1:11" ht="16.5" customHeight="1" x14ac:dyDescent="0.3">
      <c r="A85" s="32" t="s">
        <v>342</v>
      </c>
      <c r="B85" s="23" t="s">
        <v>323</v>
      </c>
      <c r="C85" s="85"/>
      <c r="D85" s="86">
        <v>0</v>
      </c>
      <c r="E85" s="86">
        <v>0</v>
      </c>
      <c r="F85" s="86"/>
      <c r="G85" s="44">
        <v>0</v>
      </c>
      <c r="H85" s="44">
        <v>0</v>
      </c>
    </row>
    <row r="86" spans="1:11" ht="16.5" customHeight="1" x14ac:dyDescent="0.3">
      <c r="A86" s="22" t="s">
        <v>227</v>
      </c>
      <c r="B86" s="24" t="s">
        <v>324</v>
      </c>
      <c r="C86" s="85"/>
      <c r="D86" s="86">
        <v>0</v>
      </c>
      <c r="E86" s="86">
        <v>0</v>
      </c>
      <c r="F86" s="86"/>
      <c r="G86" s="44">
        <v>0</v>
      </c>
      <c r="H86" s="44">
        <v>0</v>
      </c>
    </row>
    <row r="87" spans="1:11" ht="16.5" customHeight="1" x14ac:dyDescent="0.3">
      <c r="A87" s="22" t="s">
        <v>344</v>
      </c>
      <c r="B87" s="24" t="s">
        <v>326</v>
      </c>
      <c r="C87" s="83">
        <f t="shared" ref="C87:H87" si="52">+C44-C89+C23+C78+C186+C75</f>
        <v>0</v>
      </c>
      <c r="D87" s="83">
        <f t="shared" si="52"/>
        <v>292934990</v>
      </c>
      <c r="E87" s="83">
        <f t="shared" si="52"/>
        <v>292934990</v>
      </c>
      <c r="F87" s="83">
        <f t="shared" si="52"/>
        <v>0</v>
      </c>
      <c r="G87" s="83">
        <f t="shared" si="52"/>
        <v>292900250</v>
      </c>
      <c r="H87" s="83">
        <f t="shared" si="52"/>
        <v>23601382</v>
      </c>
    </row>
    <row r="88" spans="1:11" ht="16.5" customHeight="1" x14ac:dyDescent="0.3">
      <c r="A88" s="22"/>
      <c r="B88" s="24" t="s">
        <v>328</v>
      </c>
      <c r="C88" s="83"/>
      <c r="D88" s="86">
        <v>0</v>
      </c>
      <c r="E88" s="86">
        <v>0</v>
      </c>
      <c r="F88" s="86"/>
      <c r="G88" s="86">
        <v>-30313</v>
      </c>
      <c r="H88" s="86">
        <v>0</v>
      </c>
    </row>
    <row r="89" spans="1:11" ht="16.5" customHeight="1" x14ac:dyDescent="0.35">
      <c r="A89" s="22" t="s">
        <v>347</v>
      </c>
      <c r="B89" s="20" t="s">
        <v>330</v>
      </c>
      <c r="C89" s="91">
        <f t="shared" ref="C89" si="53">+C90+C137+C167+C169+C181+C183</f>
        <v>0</v>
      </c>
      <c r="D89" s="91">
        <f t="shared" ref="D89:H89" si="54">+D90+D137+D167+D169+D181+D183</f>
        <v>701663040</v>
      </c>
      <c r="E89" s="91">
        <f t="shared" si="54"/>
        <v>692090030</v>
      </c>
      <c r="F89" s="91">
        <f t="shared" si="54"/>
        <v>0</v>
      </c>
      <c r="G89" s="91">
        <f t="shared" si="54"/>
        <v>692086449</v>
      </c>
      <c r="H89" s="91">
        <f t="shared" si="54"/>
        <v>57125975</v>
      </c>
    </row>
    <row r="90" spans="1:11" s="26" customFormat="1" ht="16.5" customHeight="1" x14ac:dyDescent="0.3">
      <c r="A90" s="17" t="s">
        <v>349</v>
      </c>
      <c r="B90" s="20" t="s">
        <v>332</v>
      </c>
      <c r="C90" s="84">
        <f t="shared" ref="C90" si="55">+C91+C101+C117+C133+C135</f>
        <v>0</v>
      </c>
      <c r="D90" s="84">
        <f t="shared" ref="D90:H90" si="56">+D91+D101+D117+D133+D135</f>
        <v>322090520</v>
      </c>
      <c r="E90" s="84">
        <f t="shared" si="56"/>
        <v>314885560</v>
      </c>
      <c r="F90" s="84">
        <f t="shared" si="56"/>
        <v>0</v>
      </c>
      <c r="G90" s="84">
        <f t="shared" si="56"/>
        <v>314885188</v>
      </c>
      <c r="H90" s="84">
        <f t="shared" si="56"/>
        <v>21781598</v>
      </c>
    </row>
    <row r="91" spans="1:11" s="26" customFormat="1" ht="16.5" customHeight="1" x14ac:dyDescent="0.3">
      <c r="A91" s="22" t="s">
        <v>351</v>
      </c>
      <c r="B91" s="20" t="s">
        <v>334</v>
      </c>
      <c r="C91" s="83">
        <f t="shared" ref="C91" si="57">+C92+C98+C99+C93+C94</f>
        <v>0</v>
      </c>
      <c r="D91" s="83">
        <f t="shared" ref="D91:H91" si="58">+D92+D98+D99+D93+D94</f>
        <v>122080920</v>
      </c>
      <c r="E91" s="83">
        <f t="shared" si="58"/>
        <v>113143130</v>
      </c>
      <c r="F91" s="83">
        <f t="shared" si="58"/>
        <v>0</v>
      </c>
      <c r="G91" s="83">
        <f t="shared" si="58"/>
        <v>113143030</v>
      </c>
      <c r="H91" s="83">
        <f t="shared" si="58"/>
        <v>508768</v>
      </c>
      <c r="K91" s="103"/>
    </row>
    <row r="92" spans="1:11" s="26" customFormat="1" ht="16.5" customHeight="1" x14ac:dyDescent="0.3">
      <c r="A92" s="22"/>
      <c r="B92" s="23" t="s">
        <v>336</v>
      </c>
      <c r="C92" s="85"/>
      <c r="D92" s="86">
        <v>111137800</v>
      </c>
      <c r="E92" s="86">
        <v>104419000</v>
      </c>
      <c r="F92" s="86"/>
      <c r="G92" s="44">
        <v>104419000</v>
      </c>
      <c r="H92" s="44">
        <v>1036</v>
      </c>
      <c r="K92" s="103"/>
    </row>
    <row r="93" spans="1:11" s="26" customFormat="1" ht="16.5" customHeight="1" x14ac:dyDescent="0.3">
      <c r="A93" s="22"/>
      <c r="B93" s="23" t="s">
        <v>338</v>
      </c>
      <c r="C93" s="85"/>
      <c r="D93" s="86">
        <v>0</v>
      </c>
      <c r="E93" s="86">
        <v>0</v>
      </c>
      <c r="F93" s="86"/>
      <c r="G93" s="44">
        <v>0</v>
      </c>
      <c r="H93" s="44">
        <v>0</v>
      </c>
      <c r="K93" s="103"/>
    </row>
    <row r="94" spans="1:11" s="26" customFormat="1" ht="16.5" customHeight="1" x14ac:dyDescent="0.3">
      <c r="A94" s="22"/>
      <c r="B94" s="96" t="s">
        <v>479</v>
      </c>
      <c r="C94" s="85">
        <f>C95+C96+C97</f>
        <v>0</v>
      </c>
      <c r="D94" s="85">
        <f t="shared" ref="D94:H94" si="59">D95+D96+D97</f>
        <v>8181860</v>
      </c>
      <c r="E94" s="85">
        <f t="shared" si="59"/>
        <v>5941690</v>
      </c>
      <c r="F94" s="85">
        <f t="shared" si="59"/>
        <v>0</v>
      </c>
      <c r="G94" s="85">
        <f t="shared" si="59"/>
        <v>5941661</v>
      </c>
      <c r="H94" s="85">
        <f t="shared" si="59"/>
        <v>51214</v>
      </c>
      <c r="K94" s="103"/>
    </row>
    <row r="95" spans="1:11" s="26" customFormat="1" ht="30" x14ac:dyDescent="0.3">
      <c r="A95" s="22"/>
      <c r="B95" s="23" t="s">
        <v>480</v>
      </c>
      <c r="C95" s="85"/>
      <c r="D95" s="86">
        <v>7842660</v>
      </c>
      <c r="E95" s="86">
        <v>5686440</v>
      </c>
      <c r="F95" s="86"/>
      <c r="G95" s="44">
        <v>5686419</v>
      </c>
      <c r="H95" s="44">
        <v>0</v>
      </c>
    </row>
    <row r="96" spans="1:11" s="26" customFormat="1" ht="60" x14ac:dyDescent="0.3">
      <c r="A96" s="22"/>
      <c r="B96" s="23" t="s">
        <v>481</v>
      </c>
      <c r="C96" s="85"/>
      <c r="D96" s="86">
        <v>189980</v>
      </c>
      <c r="E96" s="86">
        <v>141650</v>
      </c>
      <c r="F96" s="86"/>
      <c r="G96" s="44">
        <v>141647</v>
      </c>
      <c r="H96" s="44">
        <v>20379</v>
      </c>
    </row>
    <row r="97" spans="1:8" s="26" customFormat="1" ht="45" x14ac:dyDescent="0.3">
      <c r="A97" s="22"/>
      <c r="B97" s="23" t="s">
        <v>482</v>
      </c>
      <c r="C97" s="85"/>
      <c r="D97" s="86">
        <v>149220</v>
      </c>
      <c r="E97" s="86">
        <v>113600</v>
      </c>
      <c r="F97" s="86"/>
      <c r="G97" s="44">
        <v>113595</v>
      </c>
      <c r="H97" s="44">
        <v>30835</v>
      </c>
    </row>
    <row r="98" spans="1:8" s="26" customFormat="1" ht="16.5" customHeight="1" x14ac:dyDescent="0.3">
      <c r="A98" s="22"/>
      <c r="B98" s="23" t="s">
        <v>341</v>
      </c>
      <c r="C98" s="85"/>
      <c r="D98" s="86">
        <v>130980</v>
      </c>
      <c r="E98" s="86">
        <v>130980</v>
      </c>
      <c r="F98" s="86"/>
      <c r="G98" s="44">
        <v>130980</v>
      </c>
      <c r="H98" s="44">
        <v>10045</v>
      </c>
    </row>
    <row r="99" spans="1:8" s="26" customFormat="1" ht="45" x14ac:dyDescent="0.3">
      <c r="A99" s="22"/>
      <c r="B99" s="23" t="s">
        <v>343</v>
      </c>
      <c r="C99" s="85"/>
      <c r="D99" s="86">
        <v>2630280</v>
      </c>
      <c r="E99" s="86">
        <v>2651460</v>
      </c>
      <c r="F99" s="86"/>
      <c r="G99" s="44">
        <v>2651389</v>
      </c>
      <c r="H99" s="44">
        <v>446473</v>
      </c>
    </row>
    <row r="100" spans="1:8" x14ac:dyDescent="0.3">
      <c r="A100" s="22"/>
      <c r="B100" s="24" t="s">
        <v>328</v>
      </c>
      <c r="C100" s="85"/>
      <c r="D100" s="86">
        <v>0</v>
      </c>
      <c r="E100" s="86">
        <v>0</v>
      </c>
      <c r="F100" s="86"/>
      <c r="G100" s="102">
        <v>-7247</v>
      </c>
      <c r="H100" s="102">
        <v>8178</v>
      </c>
    </row>
    <row r="101" spans="1:8" ht="30" x14ac:dyDescent="0.3">
      <c r="A101" s="22" t="s">
        <v>359</v>
      </c>
      <c r="B101" s="20" t="s">
        <v>345</v>
      </c>
      <c r="C101" s="85">
        <f t="shared" ref="C101:H101" si="60">C102+C103+C104+C105+C106+C107+C109+C108+C110</f>
        <v>0</v>
      </c>
      <c r="D101" s="85">
        <f t="shared" si="60"/>
        <v>162253170</v>
      </c>
      <c r="E101" s="85">
        <f t="shared" si="60"/>
        <v>164347520</v>
      </c>
      <c r="F101" s="85">
        <f t="shared" si="60"/>
        <v>0</v>
      </c>
      <c r="G101" s="85">
        <f t="shared" si="60"/>
        <v>164347272</v>
      </c>
      <c r="H101" s="85">
        <f t="shared" si="60"/>
        <v>18201701</v>
      </c>
    </row>
    <row r="102" spans="1:8" ht="16.5" customHeight="1" x14ac:dyDescent="0.3">
      <c r="A102" s="22"/>
      <c r="B102" s="23" t="s">
        <v>346</v>
      </c>
      <c r="C102" s="85"/>
      <c r="D102" s="86">
        <v>6506250</v>
      </c>
      <c r="E102" s="86">
        <v>5887940</v>
      </c>
      <c r="F102" s="86"/>
      <c r="G102" s="44">
        <v>5887897</v>
      </c>
      <c r="H102" s="44">
        <v>138940</v>
      </c>
    </row>
    <row r="103" spans="1:8" x14ac:dyDescent="0.3">
      <c r="A103" s="22"/>
      <c r="B103" s="23" t="s">
        <v>348</v>
      </c>
      <c r="C103" s="85"/>
      <c r="D103" s="86">
        <v>0</v>
      </c>
      <c r="E103" s="86">
        <v>0</v>
      </c>
      <c r="F103" s="86"/>
      <c r="G103" s="44">
        <v>0</v>
      </c>
      <c r="H103" s="44">
        <v>0</v>
      </c>
    </row>
    <row r="104" spans="1:8" s="19" customFormat="1" ht="16.5" customHeight="1" x14ac:dyDescent="0.3">
      <c r="A104" s="22"/>
      <c r="B104" s="23" t="s">
        <v>350</v>
      </c>
      <c r="C104" s="85"/>
      <c r="D104" s="86">
        <v>12036590</v>
      </c>
      <c r="E104" s="86">
        <v>10618880</v>
      </c>
      <c r="F104" s="86"/>
      <c r="G104" s="44">
        <v>10618854</v>
      </c>
      <c r="H104" s="44">
        <v>932639</v>
      </c>
    </row>
    <row r="105" spans="1:8" ht="16.5" customHeight="1" x14ac:dyDescent="0.3">
      <c r="A105" s="22"/>
      <c r="B105" s="23" t="s">
        <v>352</v>
      </c>
      <c r="C105" s="85"/>
      <c r="D105" s="86">
        <v>51587340</v>
      </c>
      <c r="E105" s="86">
        <v>51567240</v>
      </c>
      <c r="F105" s="86"/>
      <c r="G105" s="44">
        <v>51567211</v>
      </c>
      <c r="H105" s="44">
        <v>7131942</v>
      </c>
    </row>
    <row r="106" spans="1:8" x14ac:dyDescent="0.3">
      <c r="A106" s="22"/>
      <c r="B106" s="33" t="s">
        <v>353</v>
      </c>
      <c r="C106" s="85"/>
      <c r="D106" s="86">
        <v>39000</v>
      </c>
      <c r="E106" s="86">
        <v>39700</v>
      </c>
      <c r="F106" s="86"/>
      <c r="G106" s="44">
        <v>39684</v>
      </c>
      <c r="H106" s="44">
        <v>2888</v>
      </c>
    </row>
    <row r="107" spans="1:8" ht="30" x14ac:dyDescent="0.3">
      <c r="A107" s="22"/>
      <c r="B107" s="23" t="s">
        <v>354</v>
      </c>
      <c r="C107" s="85"/>
      <c r="D107" s="86">
        <v>846440</v>
      </c>
      <c r="E107" s="86">
        <v>861840</v>
      </c>
      <c r="F107" s="86"/>
      <c r="G107" s="44">
        <v>861806</v>
      </c>
      <c r="H107" s="44">
        <v>50293</v>
      </c>
    </row>
    <row r="108" spans="1:8" ht="16.5" customHeight="1" x14ac:dyDescent="0.3">
      <c r="A108" s="22"/>
      <c r="B108" s="34" t="s">
        <v>355</v>
      </c>
      <c r="C108" s="85"/>
      <c r="D108" s="86">
        <v>0</v>
      </c>
      <c r="E108" s="86">
        <v>0</v>
      </c>
      <c r="F108" s="86"/>
      <c r="G108" s="44">
        <v>0</v>
      </c>
      <c r="H108" s="44">
        <v>0</v>
      </c>
    </row>
    <row r="109" spans="1:8" x14ac:dyDescent="0.3">
      <c r="A109" s="22"/>
      <c r="B109" s="34" t="s">
        <v>356</v>
      </c>
      <c r="C109" s="85"/>
      <c r="D109" s="86">
        <v>63190720</v>
      </c>
      <c r="E109" s="86">
        <v>67884630</v>
      </c>
      <c r="F109" s="86"/>
      <c r="G109" s="92">
        <v>67884598</v>
      </c>
      <c r="H109" s="92">
        <v>6011501</v>
      </c>
    </row>
    <row r="110" spans="1:8" ht="30" x14ac:dyDescent="0.3">
      <c r="A110" s="22"/>
      <c r="B110" s="35" t="s">
        <v>357</v>
      </c>
      <c r="C110" s="85">
        <f>C111+C112+C115+C113+C114</f>
        <v>0</v>
      </c>
      <c r="D110" s="85">
        <f t="shared" ref="D110:H110" si="61">D111+D112+D115+D113+D114</f>
        <v>28046830</v>
      </c>
      <c r="E110" s="85">
        <f t="shared" si="61"/>
        <v>27487290</v>
      </c>
      <c r="F110" s="85">
        <f t="shared" si="61"/>
        <v>0</v>
      </c>
      <c r="G110" s="85">
        <f t="shared" si="61"/>
        <v>27487222</v>
      </c>
      <c r="H110" s="85">
        <f t="shared" si="61"/>
        <v>3933498</v>
      </c>
    </row>
    <row r="111" spans="1:8" ht="16.5" customHeight="1" x14ac:dyDescent="0.3">
      <c r="A111" s="22"/>
      <c r="B111" s="34" t="s">
        <v>358</v>
      </c>
      <c r="C111" s="85"/>
      <c r="D111" s="86">
        <v>25934040</v>
      </c>
      <c r="E111" s="86">
        <v>26763430</v>
      </c>
      <c r="F111" s="86"/>
      <c r="G111" s="44">
        <v>26763372</v>
      </c>
      <c r="H111" s="44">
        <v>3933499</v>
      </c>
    </row>
    <row r="112" spans="1:8" x14ac:dyDescent="0.3">
      <c r="A112" s="22"/>
      <c r="B112" s="34" t="s">
        <v>494</v>
      </c>
      <c r="C112" s="85"/>
      <c r="D112" s="86">
        <v>722530</v>
      </c>
      <c r="E112" s="86">
        <v>723860</v>
      </c>
      <c r="F112" s="86"/>
      <c r="G112" s="44">
        <v>723850</v>
      </c>
      <c r="H112" s="44">
        <v>-1</v>
      </c>
    </row>
    <row r="113" spans="1:8" ht="30" x14ac:dyDescent="0.3">
      <c r="A113" s="22"/>
      <c r="B113" s="34" t="s">
        <v>495</v>
      </c>
      <c r="C113" s="85"/>
      <c r="D113" s="86">
        <v>1390260</v>
      </c>
      <c r="E113" s="86">
        <v>0</v>
      </c>
      <c r="F113" s="86"/>
      <c r="G113" s="44">
        <v>0</v>
      </c>
      <c r="H113" s="44">
        <v>0</v>
      </c>
    </row>
    <row r="114" spans="1:8" x14ac:dyDescent="0.3">
      <c r="A114" s="22"/>
      <c r="B114" s="34" t="s">
        <v>501</v>
      </c>
      <c r="C114" s="85"/>
      <c r="D114" s="86">
        <v>0</v>
      </c>
      <c r="E114" s="86">
        <v>0</v>
      </c>
      <c r="F114" s="86"/>
      <c r="G114" s="44">
        <v>0</v>
      </c>
      <c r="H114" s="44">
        <v>0</v>
      </c>
    </row>
    <row r="115" spans="1:8" x14ac:dyDescent="0.3">
      <c r="A115" s="22"/>
      <c r="B115" s="34" t="s">
        <v>360</v>
      </c>
      <c r="C115" s="85"/>
      <c r="D115" s="86">
        <v>0</v>
      </c>
      <c r="E115" s="86">
        <v>0</v>
      </c>
      <c r="F115" s="86"/>
      <c r="G115" s="44">
        <v>0</v>
      </c>
      <c r="H115" s="44">
        <v>0</v>
      </c>
    </row>
    <row r="116" spans="1:8" x14ac:dyDescent="0.3">
      <c r="A116" s="22"/>
      <c r="B116" s="24" t="s">
        <v>328</v>
      </c>
      <c r="C116" s="85"/>
      <c r="D116" s="86">
        <v>0</v>
      </c>
      <c r="E116" s="86">
        <v>0</v>
      </c>
      <c r="F116" s="86"/>
      <c r="G116" s="44">
        <v>-1426</v>
      </c>
      <c r="H116" s="44">
        <v>0</v>
      </c>
    </row>
    <row r="117" spans="1:8" ht="36" customHeight="1" x14ac:dyDescent="0.3">
      <c r="A117" s="17" t="s">
        <v>370</v>
      </c>
      <c r="B117" s="20" t="s">
        <v>361</v>
      </c>
      <c r="C117" s="85">
        <f t="shared" ref="C117:H117" si="62">C118+C119+C120+C121+C122+C123+C124+C125+C126+C127</f>
        <v>0</v>
      </c>
      <c r="D117" s="85">
        <f t="shared" si="62"/>
        <v>6004360</v>
      </c>
      <c r="E117" s="85">
        <f t="shared" si="62"/>
        <v>6360630</v>
      </c>
      <c r="F117" s="85">
        <f t="shared" si="62"/>
        <v>0</v>
      </c>
      <c r="G117" s="85">
        <f t="shared" si="62"/>
        <v>6360606</v>
      </c>
      <c r="H117" s="85">
        <f t="shared" si="62"/>
        <v>478833</v>
      </c>
    </row>
    <row r="118" spans="1:8" x14ac:dyDescent="0.3">
      <c r="A118" s="22"/>
      <c r="B118" s="23" t="s">
        <v>352</v>
      </c>
      <c r="C118" s="85"/>
      <c r="D118" s="86">
        <v>3596220</v>
      </c>
      <c r="E118" s="86">
        <v>3813970</v>
      </c>
      <c r="F118" s="86"/>
      <c r="G118" s="44">
        <v>3813970</v>
      </c>
      <c r="H118" s="44">
        <v>292241</v>
      </c>
    </row>
    <row r="119" spans="1:8" ht="30" x14ac:dyDescent="0.3">
      <c r="A119" s="22"/>
      <c r="B119" s="36" t="s">
        <v>362</v>
      </c>
      <c r="C119" s="85"/>
      <c r="D119" s="86">
        <v>806660</v>
      </c>
      <c r="E119" s="86">
        <v>910920</v>
      </c>
      <c r="F119" s="86"/>
      <c r="G119" s="44">
        <v>910920</v>
      </c>
      <c r="H119" s="44">
        <v>2933</v>
      </c>
    </row>
    <row r="120" spans="1:8" ht="16.5" customHeight="1" x14ac:dyDescent="0.3">
      <c r="A120" s="22"/>
      <c r="B120" s="37" t="s">
        <v>363</v>
      </c>
      <c r="C120" s="85"/>
      <c r="D120" s="86">
        <v>188620</v>
      </c>
      <c r="E120" s="86">
        <v>253620</v>
      </c>
      <c r="F120" s="86"/>
      <c r="G120" s="44">
        <v>253612</v>
      </c>
      <c r="H120" s="44">
        <v>0</v>
      </c>
    </row>
    <row r="121" spans="1:8" ht="20.25" customHeight="1" x14ac:dyDescent="0.3">
      <c r="A121" s="22"/>
      <c r="B121" s="37" t="s">
        <v>364</v>
      </c>
      <c r="C121" s="85"/>
      <c r="D121" s="86">
        <v>0</v>
      </c>
      <c r="E121" s="86">
        <v>0</v>
      </c>
      <c r="F121" s="86"/>
      <c r="G121" s="44">
        <v>0</v>
      </c>
      <c r="H121" s="44">
        <v>0</v>
      </c>
    </row>
    <row r="122" spans="1:8" ht="16.5" customHeight="1" x14ac:dyDescent="0.3">
      <c r="A122" s="22"/>
      <c r="B122" s="37" t="s">
        <v>365</v>
      </c>
      <c r="C122" s="85"/>
      <c r="D122" s="86">
        <v>0</v>
      </c>
      <c r="E122" s="86">
        <v>0</v>
      </c>
      <c r="F122" s="86"/>
      <c r="G122" s="44">
        <v>0</v>
      </c>
      <c r="H122" s="44">
        <v>0</v>
      </c>
    </row>
    <row r="123" spans="1:8" ht="16.5" customHeight="1" x14ac:dyDescent="0.3">
      <c r="A123" s="22"/>
      <c r="B123" s="23" t="s">
        <v>346</v>
      </c>
      <c r="C123" s="85"/>
      <c r="D123" s="86">
        <v>0</v>
      </c>
      <c r="E123" s="86">
        <v>0</v>
      </c>
      <c r="F123" s="86"/>
      <c r="G123" s="44">
        <v>0</v>
      </c>
      <c r="H123" s="44">
        <v>0</v>
      </c>
    </row>
    <row r="124" spans="1:8" ht="16.5" customHeight="1" x14ac:dyDescent="0.3">
      <c r="A124" s="22"/>
      <c r="B124" s="37" t="s">
        <v>366</v>
      </c>
      <c r="C124" s="85"/>
      <c r="D124" s="86">
        <v>1390400</v>
      </c>
      <c r="E124" s="86">
        <v>1365180</v>
      </c>
      <c r="F124" s="86"/>
      <c r="G124" s="93">
        <v>1365180</v>
      </c>
      <c r="H124" s="93">
        <v>170986</v>
      </c>
    </row>
    <row r="125" spans="1:8" x14ac:dyDescent="0.3">
      <c r="A125" s="22"/>
      <c r="B125" s="38" t="s">
        <v>367</v>
      </c>
      <c r="C125" s="85"/>
      <c r="D125" s="86">
        <v>0</v>
      </c>
      <c r="E125" s="86">
        <v>0</v>
      </c>
      <c r="F125" s="86"/>
      <c r="G125" s="93">
        <v>0</v>
      </c>
      <c r="H125" s="93">
        <v>0</v>
      </c>
    </row>
    <row r="126" spans="1:8" s="19" customFormat="1" ht="30" x14ac:dyDescent="0.3">
      <c r="A126" s="22"/>
      <c r="B126" s="38" t="s">
        <v>368</v>
      </c>
      <c r="C126" s="85"/>
      <c r="D126" s="86">
        <v>0</v>
      </c>
      <c r="E126" s="86">
        <v>0</v>
      </c>
      <c r="F126" s="86"/>
      <c r="G126" s="93">
        <v>0</v>
      </c>
      <c r="H126" s="93">
        <v>0</v>
      </c>
    </row>
    <row r="127" spans="1:8" s="19" customFormat="1" ht="30" x14ac:dyDescent="0.3">
      <c r="A127" s="22"/>
      <c r="B127" s="39" t="s">
        <v>369</v>
      </c>
      <c r="C127" s="85">
        <f t="shared" ref="C127:H127" si="63">C128+C129+C130+C131</f>
        <v>0</v>
      </c>
      <c r="D127" s="85">
        <f t="shared" si="63"/>
        <v>22460</v>
      </c>
      <c r="E127" s="85">
        <f t="shared" si="63"/>
        <v>16940</v>
      </c>
      <c r="F127" s="85">
        <f t="shared" si="63"/>
        <v>0</v>
      </c>
      <c r="G127" s="85">
        <f t="shared" si="63"/>
        <v>16924</v>
      </c>
      <c r="H127" s="85">
        <f t="shared" si="63"/>
        <v>12673</v>
      </c>
    </row>
    <row r="128" spans="1:8" s="19" customFormat="1" x14ac:dyDescent="0.3">
      <c r="A128" s="22"/>
      <c r="B128" s="40" t="s">
        <v>371</v>
      </c>
      <c r="C128" s="85"/>
      <c r="D128" s="86">
        <v>22460</v>
      </c>
      <c r="E128" s="86">
        <v>16940</v>
      </c>
      <c r="F128" s="86"/>
      <c r="G128" s="93">
        <v>16924</v>
      </c>
      <c r="H128" s="93">
        <v>12673</v>
      </c>
    </row>
    <row r="129" spans="1:8" s="19" customFormat="1" ht="30" x14ac:dyDescent="0.3">
      <c r="A129" s="22"/>
      <c r="B129" s="40" t="s">
        <v>372</v>
      </c>
      <c r="C129" s="85"/>
      <c r="D129" s="86">
        <v>0</v>
      </c>
      <c r="E129" s="86">
        <v>0</v>
      </c>
      <c r="F129" s="86"/>
      <c r="G129" s="93">
        <v>0</v>
      </c>
      <c r="H129" s="93">
        <v>0</v>
      </c>
    </row>
    <row r="130" spans="1:8" s="19" customFormat="1" ht="30" x14ac:dyDescent="0.3">
      <c r="A130" s="22"/>
      <c r="B130" s="40" t="s">
        <v>373</v>
      </c>
      <c r="C130" s="85"/>
      <c r="D130" s="86">
        <v>0</v>
      </c>
      <c r="E130" s="86">
        <v>0</v>
      </c>
      <c r="F130" s="86"/>
      <c r="G130" s="93">
        <v>0</v>
      </c>
      <c r="H130" s="93">
        <v>0</v>
      </c>
    </row>
    <row r="131" spans="1:8" s="19" customFormat="1" ht="30" x14ac:dyDescent="0.3">
      <c r="A131" s="22"/>
      <c r="B131" s="40" t="s">
        <v>374</v>
      </c>
      <c r="C131" s="85"/>
      <c r="D131" s="86">
        <v>0</v>
      </c>
      <c r="E131" s="86">
        <v>0</v>
      </c>
      <c r="F131" s="86"/>
      <c r="G131" s="93">
        <v>0</v>
      </c>
      <c r="H131" s="93">
        <v>0</v>
      </c>
    </row>
    <row r="132" spans="1:8" s="19" customFormat="1" x14ac:dyDescent="0.3">
      <c r="A132" s="22"/>
      <c r="B132" s="24" t="s">
        <v>328</v>
      </c>
      <c r="C132" s="85"/>
      <c r="D132" s="86">
        <v>0</v>
      </c>
      <c r="E132" s="86">
        <v>0</v>
      </c>
      <c r="F132" s="86"/>
      <c r="G132" s="93">
        <v>0</v>
      </c>
      <c r="H132" s="93">
        <v>0</v>
      </c>
    </row>
    <row r="133" spans="1:8" s="19" customFormat="1" x14ac:dyDescent="0.3">
      <c r="A133" s="17" t="s">
        <v>383</v>
      </c>
      <c r="B133" s="20" t="s">
        <v>375</v>
      </c>
      <c r="C133" s="83"/>
      <c r="D133" s="83">
        <v>26027070</v>
      </c>
      <c r="E133" s="83">
        <v>25850280</v>
      </c>
      <c r="F133" s="83"/>
      <c r="G133" s="82">
        <v>25850280</v>
      </c>
      <c r="H133" s="82">
        <v>2155296</v>
      </c>
    </row>
    <row r="134" spans="1:8" s="19" customFormat="1" ht="16.5" customHeight="1" x14ac:dyDescent="0.3">
      <c r="A134" s="22"/>
      <c r="B134" s="24" t="s">
        <v>328</v>
      </c>
      <c r="C134" s="83"/>
      <c r="D134" s="86">
        <v>0</v>
      </c>
      <c r="E134" s="86">
        <v>0</v>
      </c>
      <c r="F134" s="86"/>
      <c r="G134" s="44">
        <v>0</v>
      </c>
      <c r="H134" s="44">
        <v>0</v>
      </c>
    </row>
    <row r="135" spans="1:8" s="19" customFormat="1" ht="16.5" customHeight="1" x14ac:dyDescent="0.3">
      <c r="A135" s="17" t="s">
        <v>384</v>
      </c>
      <c r="B135" s="20" t="s">
        <v>376</v>
      </c>
      <c r="C135" s="85"/>
      <c r="D135" s="83">
        <v>5725000</v>
      </c>
      <c r="E135" s="83">
        <v>5184000</v>
      </c>
      <c r="F135" s="83"/>
      <c r="G135" s="98">
        <v>5184000</v>
      </c>
      <c r="H135" s="98">
        <v>437000</v>
      </c>
    </row>
    <row r="136" spans="1:8" s="19" customFormat="1" ht="16.5" customHeight="1" x14ac:dyDescent="0.3">
      <c r="A136" s="22"/>
      <c r="B136" s="24" t="s">
        <v>328</v>
      </c>
      <c r="C136" s="85"/>
      <c r="D136" s="86">
        <v>0</v>
      </c>
      <c r="E136" s="86">
        <v>0</v>
      </c>
      <c r="F136" s="86"/>
      <c r="G136" s="90">
        <v>-1736</v>
      </c>
      <c r="H136" s="90">
        <v>0</v>
      </c>
    </row>
    <row r="137" spans="1:8" ht="16.5" customHeight="1" x14ac:dyDescent="0.3">
      <c r="A137" s="17" t="s">
        <v>386</v>
      </c>
      <c r="B137" s="20" t="s">
        <v>377</v>
      </c>
      <c r="C137" s="84">
        <f t="shared" ref="C137" si="64">+C138+C146+C151+C155+C162</f>
        <v>0</v>
      </c>
      <c r="D137" s="84">
        <f t="shared" ref="D137:H137" si="65">+D138+D146+D151+D155+D162</f>
        <v>127324040</v>
      </c>
      <c r="E137" s="84">
        <f t="shared" si="65"/>
        <v>126886430</v>
      </c>
      <c r="F137" s="84">
        <f t="shared" si="65"/>
        <v>0</v>
      </c>
      <c r="G137" s="84">
        <f t="shared" si="65"/>
        <v>126884323</v>
      </c>
      <c r="H137" s="84">
        <f t="shared" si="65"/>
        <v>11580150</v>
      </c>
    </row>
    <row r="138" spans="1:8" ht="16.5" customHeight="1" x14ac:dyDescent="0.3">
      <c r="A138" s="17" t="s">
        <v>388</v>
      </c>
      <c r="B138" s="20" t="s">
        <v>378</v>
      </c>
      <c r="C138" s="83">
        <f>+C139+C142+C143+C144</f>
        <v>0</v>
      </c>
      <c r="D138" s="83">
        <f t="shared" ref="D138:H138" si="66">+D139+D142+D143+D144</f>
        <v>68337330</v>
      </c>
      <c r="E138" s="83">
        <f t="shared" si="66"/>
        <v>67824230</v>
      </c>
      <c r="F138" s="83">
        <f t="shared" si="66"/>
        <v>0</v>
      </c>
      <c r="G138" s="83">
        <f t="shared" si="66"/>
        <v>67822125</v>
      </c>
      <c r="H138" s="83">
        <f t="shared" si="66"/>
        <v>6225141</v>
      </c>
    </row>
    <row r="139" spans="1:8" s="19" customFormat="1" ht="16.5" customHeight="1" x14ac:dyDescent="0.3">
      <c r="A139" s="22"/>
      <c r="B139" s="41" t="s">
        <v>379</v>
      </c>
      <c r="C139" s="85"/>
      <c r="D139" s="86">
        <v>60113000</v>
      </c>
      <c r="E139" s="86">
        <v>59766020</v>
      </c>
      <c r="F139" s="86"/>
      <c r="G139" s="44">
        <f>G140+G141</f>
        <v>59765950</v>
      </c>
      <c r="H139" s="44">
        <f>H140+H141</f>
        <v>4981401</v>
      </c>
    </row>
    <row r="140" spans="1:8" s="19" customFormat="1" ht="16.5" customHeight="1" x14ac:dyDescent="0.3">
      <c r="A140" s="22"/>
      <c r="B140" s="81" t="s">
        <v>380</v>
      </c>
      <c r="C140" s="85"/>
      <c r="D140" s="86"/>
      <c r="E140" s="86"/>
      <c r="F140" s="86"/>
      <c r="G140" s="44">
        <v>29166208</v>
      </c>
      <c r="H140" s="44">
        <v>2536615</v>
      </c>
    </row>
    <row r="141" spans="1:8" s="19" customFormat="1" ht="16.5" customHeight="1" x14ac:dyDescent="0.3">
      <c r="A141" s="22"/>
      <c r="B141" s="81" t="s">
        <v>381</v>
      </c>
      <c r="C141" s="85"/>
      <c r="D141" s="86"/>
      <c r="E141" s="86"/>
      <c r="F141" s="86"/>
      <c r="G141" s="44">
        <v>30599742</v>
      </c>
      <c r="H141" s="44">
        <v>2444786</v>
      </c>
    </row>
    <row r="142" spans="1:8" s="19" customFormat="1" ht="16.5" customHeight="1" x14ac:dyDescent="0.3">
      <c r="A142" s="22"/>
      <c r="B142" s="41" t="s">
        <v>382</v>
      </c>
      <c r="C142" s="85"/>
      <c r="D142" s="86">
        <v>5455000</v>
      </c>
      <c r="E142" s="86">
        <v>5496000</v>
      </c>
      <c r="F142" s="86"/>
      <c r="G142" s="23">
        <v>5496000</v>
      </c>
      <c r="H142" s="23">
        <v>444775</v>
      </c>
    </row>
    <row r="143" spans="1:8" s="19" customFormat="1" ht="30" x14ac:dyDescent="0.3">
      <c r="A143" s="22"/>
      <c r="B143" s="41" t="s">
        <v>483</v>
      </c>
      <c r="C143" s="85"/>
      <c r="D143" s="86">
        <v>1642330</v>
      </c>
      <c r="E143" s="86">
        <v>1532920</v>
      </c>
      <c r="F143" s="86"/>
      <c r="G143" s="23">
        <v>1531845</v>
      </c>
      <c r="H143" s="23">
        <v>613925</v>
      </c>
    </row>
    <row r="144" spans="1:8" s="19" customFormat="1" ht="45" x14ac:dyDescent="0.3">
      <c r="A144" s="22"/>
      <c r="B144" s="41" t="s">
        <v>496</v>
      </c>
      <c r="C144" s="85"/>
      <c r="D144" s="86">
        <v>1127000</v>
      </c>
      <c r="E144" s="86">
        <v>1029290</v>
      </c>
      <c r="F144" s="86"/>
      <c r="G144" s="23">
        <v>1028330</v>
      </c>
      <c r="H144" s="23">
        <v>185040</v>
      </c>
    </row>
    <row r="145" spans="1:8" s="19" customFormat="1" ht="16.5" customHeight="1" x14ac:dyDescent="0.3">
      <c r="A145" s="22"/>
      <c r="B145" s="24" t="s">
        <v>328</v>
      </c>
      <c r="C145" s="85"/>
      <c r="D145" s="86">
        <v>0</v>
      </c>
      <c r="E145" s="86">
        <v>0</v>
      </c>
      <c r="F145" s="86"/>
      <c r="G145" s="23">
        <v>-209616</v>
      </c>
      <c r="H145" s="23">
        <v>46</v>
      </c>
    </row>
    <row r="146" spans="1:8" s="19" customFormat="1" ht="16.5" customHeight="1" x14ac:dyDescent="0.3">
      <c r="A146" s="22" t="s">
        <v>394</v>
      </c>
      <c r="B146" s="42" t="s">
        <v>497</v>
      </c>
      <c r="C146" s="85">
        <f>C147+C148+C149</f>
        <v>0</v>
      </c>
      <c r="D146" s="85">
        <f t="shared" ref="D146:H146" si="67">D147+D148+D149</f>
        <v>33494000</v>
      </c>
      <c r="E146" s="85">
        <f t="shared" si="67"/>
        <v>33579090</v>
      </c>
      <c r="F146" s="85">
        <f t="shared" si="67"/>
        <v>0</v>
      </c>
      <c r="G146" s="85">
        <f t="shared" si="67"/>
        <v>33579088</v>
      </c>
      <c r="H146" s="85">
        <f t="shared" si="67"/>
        <v>3334452</v>
      </c>
    </row>
    <row r="147" spans="1:8" s="19" customFormat="1" ht="16.5" customHeight="1" x14ac:dyDescent="0.3">
      <c r="A147" s="22"/>
      <c r="B147" s="97" t="s">
        <v>336</v>
      </c>
      <c r="C147" s="85"/>
      <c r="D147" s="86">
        <v>33494000</v>
      </c>
      <c r="E147" s="86">
        <v>33579090</v>
      </c>
      <c r="F147" s="86"/>
      <c r="G147" s="85">
        <v>33579088</v>
      </c>
      <c r="H147" s="85">
        <v>3334452</v>
      </c>
    </row>
    <row r="148" spans="1:8" s="19" customFormat="1" ht="30" x14ac:dyDescent="0.3">
      <c r="A148" s="22"/>
      <c r="B148" s="97" t="s">
        <v>498</v>
      </c>
      <c r="C148" s="85"/>
      <c r="D148" s="86">
        <v>0</v>
      </c>
      <c r="E148" s="86">
        <v>0</v>
      </c>
      <c r="F148" s="86"/>
      <c r="G148" s="85">
        <v>0</v>
      </c>
      <c r="H148" s="85">
        <v>0</v>
      </c>
    </row>
    <row r="149" spans="1:8" s="19" customFormat="1" ht="75" x14ac:dyDescent="0.3">
      <c r="A149" s="22"/>
      <c r="B149" s="97" t="s">
        <v>506</v>
      </c>
      <c r="C149" s="85"/>
      <c r="D149" s="86">
        <v>0</v>
      </c>
      <c r="E149" s="86">
        <v>0</v>
      </c>
      <c r="F149" s="86"/>
      <c r="G149" s="85">
        <v>0</v>
      </c>
      <c r="H149" s="85">
        <v>0</v>
      </c>
    </row>
    <row r="150" spans="1:8" s="19" customFormat="1" ht="16.5" customHeight="1" x14ac:dyDescent="0.3">
      <c r="A150" s="22"/>
      <c r="B150" s="24" t="s">
        <v>328</v>
      </c>
      <c r="C150" s="85"/>
      <c r="D150" s="86">
        <v>0</v>
      </c>
      <c r="E150" s="86">
        <v>0</v>
      </c>
      <c r="F150" s="86"/>
      <c r="G150" s="23">
        <v>-48065</v>
      </c>
      <c r="H150" s="23">
        <v>0</v>
      </c>
    </row>
    <row r="151" spans="1:8" s="19" customFormat="1" ht="16.5" customHeight="1" x14ac:dyDescent="0.3">
      <c r="A151" s="17" t="s">
        <v>396</v>
      </c>
      <c r="B151" s="43" t="s">
        <v>385</v>
      </c>
      <c r="C151" s="85">
        <f t="shared" ref="C151:H151" si="68">+C152+C153</f>
        <v>0</v>
      </c>
      <c r="D151" s="85">
        <f t="shared" si="68"/>
        <v>3258000</v>
      </c>
      <c r="E151" s="85">
        <f t="shared" si="68"/>
        <v>3234000</v>
      </c>
      <c r="F151" s="85">
        <f t="shared" si="68"/>
        <v>0</v>
      </c>
      <c r="G151" s="85">
        <f t="shared" si="68"/>
        <v>3234000</v>
      </c>
      <c r="H151" s="85">
        <f t="shared" si="68"/>
        <v>295390</v>
      </c>
    </row>
    <row r="152" spans="1:8" s="19" customFormat="1" ht="16.5" customHeight="1" x14ac:dyDescent="0.3">
      <c r="A152" s="22"/>
      <c r="B152" s="41" t="s">
        <v>379</v>
      </c>
      <c r="C152" s="85"/>
      <c r="D152" s="86">
        <v>3258000</v>
      </c>
      <c r="E152" s="86">
        <v>3234000</v>
      </c>
      <c r="F152" s="86"/>
      <c r="G152" s="44">
        <v>3234000</v>
      </c>
      <c r="H152" s="44">
        <v>295390</v>
      </c>
    </row>
    <row r="153" spans="1:8" s="19" customFormat="1" ht="16.5" customHeight="1" x14ac:dyDescent="0.3">
      <c r="A153" s="22"/>
      <c r="B153" s="41" t="s">
        <v>387</v>
      </c>
      <c r="C153" s="85"/>
      <c r="D153" s="86">
        <v>0</v>
      </c>
      <c r="E153" s="86">
        <v>0</v>
      </c>
      <c r="F153" s="86"/>
      <c r="G153" s="44">
        <v>0</v>
      </c>
      <c r="H153" s="44">
        <v>0</v>
      </c>
    </row>
    <row r="154" spans="1:8" ht="16.5" customHeight="1" x14ac:dyDescent="0.3">
      <c r="A154" s="22"/>
      <c r="B154" s="24" t="s">
        <v>328</v>
      </c>
      <c r="C154" s="85"/>
      <c r="D154" s="86">
        <v>0</v>
      </c>
      <c r="E154" s="86">
        <v>0</v>
      </c>
      <c r="F154" s="86"/>
      <c r="G154" s="44">
        <v>-26484</v>
      </c>
      <c r="H154" s="44">
        <v>-2104</v>
      </c>
    </row>
    <row r="155" spans="1:8" ht="16.5" customHeight="1" x14ac:dyDescent="0.3">
      <c r="A155" s="17" t="s">
        <v>398</v>
      </c>
      <c r="B155" s="43" t="s">
        <v>389</v>
      </c>
      <c r="C155" s="83">
        <f>+C156+C157+C158+C159+C160</f>
        <v>0</v>
      </c>
      <c r="D155" s="83">
        <f t="shared" ref="D155:H155" si="69">+D156+D157+D158+D159+D160</f>
        <v>20251710</v>
      </c>
      <c r="E155" s="83">
        <f t="shared" si="69"/>
        <v>20225610</v>
      </c>
      <c r="F155" s="83">
        <f t="shared" si="69"/>
        <v>0</v>
      </c>
      <c r="G155" s="83">
        <f t="shared" si="69"/>
        <v>20225610</v>
      </c>
      <c r="H155" s="83">
        <f t="shared" si="69"/>
        <v>1574901</v>
      </c>
    </row>
    <row r="156" spans="1:8" x14ac:dyDescent="0.3">
      <c r="A156" s="22"/>
      <c r="B156" s="23" t="s">
        <v>390</v>
      </c>
      <c r="C156" s="85"/>
      <c r="D156" s="86">
        <v>20196610</v>
      </c>
      <c r="E156" s="86">
        <v>20173990</v>
      </c>
      <c r="F156" s="86"/>
      <c r="G156" s="44">
        <v>20173990</v>
      </c>
      <c r="H156" s="44">
        <v>1570501</v>
      </c>
    </row>
    <row r="157" spans="1:8" ht="30" x14ac:dyDescent="0.3">
      <c r="A157" s="22"/>
      <c r="B157" s="23" t="s">
        <v>391</v>
      </c>
      <c r="C157" s="85"/>
      <c r="D157" s="86">
        <v>0</v>
      </c>
      <c r="E157" s="86">
        <v>0</v>
      </c>
      <c r="F157" s="86"/>
      <c r="G157" s="44">
        <v>0</v>
      </c>
      <c r="H157" s="44">
        <v>0</v>
      </c>
    </row>
    <row r="158" spans="1:8" ht="30" x14ac:dyDescent="0.3">
      <c r="A158" s="22"/>
      <c r="B158" s="23" t="s">
        <v>392</v>
      </c>
      <c r="C158" s="85"/>
      <c r="D158" s="86">
        <v>55100</v>
      </c>
      <c r="E158" s="86">
        <v>51620</v>
      </c>
      <c r="F158" s="86"/>
      <c r="G158" s="44">
        <v>51620</v>
      </c>
      <c r="H158" s="44">
        <v>4400</v>
      </c>
    </row>
    <row r="159" spans="1:8" s="19" customFormat="1" ht="30" x14ac:dyDescent="0.3">
      <c r="A159" s="22"/>
      <c r="B159" s="23" t="s">
        <v>393</v>
      </c>
      <c r="C159" s="85"/>
      <c r="D159" s="86">
        <v>0</v>
      </c>
      <c r="E159" s="86">
        <v>0</v>
      </c>
      <c r="F159" s="86"/>
      <c r="G159" s="44">
        <v>0</v>
      </c>
      <c r="H159" s="44">
        <v>0</v>
      </c>
    </row>
    <row r="160" spans="1:8" s="19" customFormat="1" ht="30" x14ac:dyDescent="0.3">
      <c r="A160" s="22"/>
      <c r="B160" s="23" t="s">
        <v>498</v>
      </c>
      <c r="C160" s="85"/>
      <c r="D160" s="86">
        <v>0</v>
      </c>
      <c r="E160" s="86">
        <v>0</v>
      </c>
      <c r="F160" s="86"/>
      <c r="G160" s="44">
        <v>0</v>
      </c>
      <c r="H160" s="44">
        <v>0</v>
      </c>
    </row>
    <row r="161" spans="1:8" x14ac:dyDescent="0.3">
      <c r="A161" s="22"/>
      <c r="B161" s="24" t="s">
        <v>328</v>
      </c>
      <c r="C161" s="85"/>
      <c r="D161" s="86">
        <v>0</v>
      </c>
      <c r="E161" s="86">
        <v>0</v>
      </c>
      <c r="F161" s="86"/>
      <c r="G161" s="44">
        <v>-158922</v>
      </c>
      <c r="H161" s="44">
        <v>0</v>
      </c>
    </row>
    <row r="162" spans="1:8" ht="16.5" customHeight="1" x14ac:dyDescent="0.3">
      <c r="A162" s="17" t="s">
        <v>403</v>
      </c>
      <c r="B162" s="43" t="s">
        <v>395</v>
      </c>
      <c r="C162" s="85">
        <f>+C163+C164+C165</f>
        <v>0</v>
      </c>
      <c r="D162" s="85">
        <f t="shared" ref="D162:H162" si="70">+D163+D164+D165</f>
        <v>1983000</v>
      </c>
      <c r="E162" s="85">
        <f t="shared" si="70"/>
        <v>2023500</v>
      </c>
      <c r="F162" s="85">
        <f t="shared" si="70"/>
        <v>0</v>
      </c>
      <c r="G162" s="85">
        <f t="shared" si="70"/>
        <v>2023500</v>
      </c>
      <c r="H162" s="85">
        <f t="shared" si="70"/>
        <v>150266</v>
      </c>
    </row>
    <row r="163" spans="1:8" ht="16.5" customHeight="1" x14ac:dyDescent="0.3">
      <c r="A163" s="17"/>
      <c r="B163" s="41" t="s">
        <v>379</v>
      </c>
      <c r="C163" s="85"/>
      <c r="D163" s="86">
        <v>1983000</v>
      </c>
      <c r="E163" s="86">
        <v>2023500</v>
      </c>
      <c r="F163" s="86"/>
      <c r="G163" s="44">
        <v>2023500</v>
      </c>
      <c r="H163" s="44">
        <v>150266</v>
      </c>
    </row>
    <row r="164" spans="1:8" ht="16.5" customHeight="1" x14ac:dyDescent="0.3">
      <c r="A164" s="22"/>
      <c r="B164" s="41" t="s">
        <v>387</v>
      </c>
      <c r="C164" s="85"/>
      <c r="D164" s="86">
        <v>0</v>
      </c>
      <c r="E164" s="86">
        <v>0</v>
      </c>
      <c r="F164" s="86"/>
      <c r="G164" s="44">
        <v>0</v>
      </c>
      <c r="H164" s="44">
        <v>0</v>
      </c>
    </row>
    <row r="165" spans="1:8" ht="30" x14ac:dyDescent="0.3">
      <c r="A165" s="22"/>
      <c r="B165" s="41" t="s">
        <v>498</v>
      </c>
      <c r="C165" s="85"/>
      <c r="D165" s="86">
        <v>0</v>
      </c>
      <c r="E165" s="86">
        <v>0</v>
      </c>
      <c r="F165" s="86"/>
      <c r="G165" s="44">
        <v>0</v>
      </c>
      <c r="H165" s="44">
        <v>0</v>
      </c>
    </row>
    <row r="166" spans="1:8" ht="16.5" customHeight="1" x14ac:dyDescent="0.3">
      <c r="A166" s="22"/>
      <c r="B166" s="24" t="s">
        <v>328</v>
      </c>
      <c r="C166" s="85"/>
      <c r="D166" s="86">
        <v>0</v>
      </c>
      <c r="E166" s="86">
        <v>0</v>
      </c>
      <c r="F166" s="86"/>
      <c r="G166" s="44">
        <v>-1344</v>
      </c>
      <c r="H166" s="44">
        <v>0</v>
      </c>
    </row>
    <row r="167" spans="1:8" s="19" customFormat="1" ht="16.5" customHeight="1" x14ac:dyDescent="0.3">
      <c r="A167" s="17" t="s">
        <v>406</v>
      </c>
      <c r="B167" s="20" t="s">
        <v>397</v>
      </c>
      <c r="C167" s="85"/>
      <c r="D167" s="83">
        <v>1343000</v>
      </c>
      <c r="E167" s="83">
        <v>1289000</v>
      </c>
      <c r="F167" s="83"/>
      <c r="G167" s="101">
        <v>1288999</v>
      </c>
      <c r="H167" s="101">
        <v>151792</v>
      </c>
    </row>
    <row r="168" spans="1:8" ht="16.5" customHeight="1" x14ac:dyDescent="0.3">
      <c r="A168" s="17"/>
      <c r="B168" s="24" t="s">
        <v>328</v>
      </c>
      <c r="C168" s="85"/>
      <c r="D168" s="86">
        <v>0</v>
      </c>
      <c r="E168" s="86">
        <v>0</v>
      </c>
      <c r="F168" s="86"/>
      <c r="G168" s="92">
        <v>-817</v>
      </c>
      <c r="H168" s="92">
        <v>0</v>
      </c>
    </row>
    <row r="169" spans="1:8" ht="16.5" customHeight="1" x14ac:dyDescent="0.3">
      <c r="A169" s="17" t="s">
        <v>408</v>
      </c>
      <c r="B169" s="20" t="s">
        <v>399</v>
      </c>
      <c r="C169" s="84">
        <f t="shared" ref="C169" si="71">+C170+C177</f>
        <v>0</v>
      </c>
      <c r="D169" s="84">
        <f t="shared" ref="D169:H169" si="72">+D170+D177</f>
        <v>235479290</v>
      </c>
      <c r="E169" s="84">
        <f t="shared" si="72"/>
        <v>233579870</v>
      </c>
      <c r="F169" s="84">
        <f t="shared" si="72"/>
        <v>0</v>
      </c>
      <c r="G169" s="84">
        <f t="shared" si="72"/>
        <v>233578775</v>
      </c>
      <c r="H169" s="84">
        <f t="shared" si="72"/>
        <v>23357695</v>
      </c>
    </row>
    <row r="170" spans="1:8" ht="16.5" customHeight="1" x14ac:dyDescent="0.3">
      <c r="A170" s="22" t="s">
        <v>410</v>
      </c>
      <c r="B170" s="20" t="s">
        <v>400</v>
      </c>
      <c r="C170" s="85">
        <f>C171+C174+C173+C175+C172</f>
        <v>0</v>
      </c>
      <c r="D170" s="85">
        <f t="shared" ref="D170:H170" si="73">D171+D174+D173+D175+D172</f>
        <v>235479290</v>
      </c>
      <c r="E170" s="85">
        <f t="shared" si="73"/>
        <v>233579870</v>
      </c>
      <c r="F170" s="85">
        <f t="shared" si="73"/>
        <v>0</v>
      </c>
      <c r="G170" s="85">
        <f t="shared" si="73"/>
        <v>233578775</v>
      </c>
      <c r="H170" s="85">
        <f t="shared" si="73"/>
        <v>23357695</v>
      </c>
    </row>
    <row r="171" spans="1:8" x14ac:dyDescent="0.3">
      <c r="A171" s="22"/>
      <c r="B171" s="23" t="s">
        <v>336</v>
      </c>
      <c r="C171" s="85"/>
      <c r="D171" s="86">
        <v>229035150</v>
      </c>
      <c r="E171" s="86">
        <v>227580560</v>
      </c>
      <c r="F171" s="86"/>
      <c r="G171" s="44">
        <v>227580560</v>
      </c>
      <c r="H171" s="44">
        <v>22337470</v>
      </c>
    </row>
    <row r="172" spans="1:8" ht="30" x14ac:dyDescent="0.3">
      <c r="A172" s="22"/>
      <c r="B172" s="23" t="s">
        <v>498</v>
      </c>
      <c r="C172" s="85"/>
      <c r="D172" s="86">
        <v>3385710</v>
      </c>
      <c r="E172" s="86">
        <v>3021710</v>
      </c>
      <c r="F172" s="86"/>
      <c r="G172" s="44">
        <v>3020615</v>
      </c>
      <c r="H172" s="44">
        <v>729665</v>
      </c>
    </row>
    <row r="173" spans="1:8" ht="45" x14ac:dyDescent="0.3">
      <c r="A173" s="22"/>
      <c r="B173" s="23" t="s">
        <v>401</v>
      </c>
      <c r="C173" s="85"/>
      <c r="D173" s="86">
        <v>0</v>
      </c>
      <c r="E173" s="86">
        <v>0</v>
      </c>
      <c r="F173" s="86"/>
      <c r="G173" s="44">
        <v>0</v>
      </c>
      <c r="H173" s="44">
        <v>0</v>
      </c>
    </row>
    <row r="174" spans="1:8" ht="30" x14ac:dyDescent="0.3">
      <c r="A174" s="22"/>
      <c r="B174" s="23" t="s">
        <v>402</v>
      </c>
      <c r="C174" s="85"/>
      <c r="D174" s="86">
        <v>0</v>
      </c>
      <c r="E174" s="86">
        <v>0</v>
      </c>
      <c r="F174" s="86"/>
      <c r="G174" s="92">
        <v>0</v>
      </c>
      <c r="H174" s="92">
        <v>0</v>
      </c>
    </row>
    <row r="175" spans="1:8" x14ac:dyDescent="0.3">
      <c r="A175" s="22"/>
      <c r="B175" s="46" t="s">
        <v>404</v>
      </c>
      <c r="C175" s="85"/>
      <c r="D175" s="86">
        <v>3058430</v>
      </c>
      <c r="E175" s="86">
        <v>2977600</v>
      </c>
      <c r="F175" s="86"/>
      <c r="G175" s="44">
        <v>2977600</v>
      </c>
      <c r="H175" s="44">
        <v>290560</v>
      </c>
    </row>
    <row r="176" spans="1:8" x14ac:dyDescent="0.3">
      <c r="A176" s="22"/>
      <c r="B176" s="24" t="s">
        <v>328</v>
      </c>
      <c r="C176" s="85"/>
      <c r="D176" s="86">
        <v>0</v>
      </c>
      <c r="E176" s="86">
        <v>0</v>
      </c>
      <c r="F176" s="86"/>
      <c r="G176" s="44">
        <v>-490677</v>
      </c>
      <c r="H176" s="44">
        <v>-171</v>
      </c>
    </row>
    <row r="177" spans="1:8" ht="16.5" customHeight="1" x14ac:dyDescent="0.3">
      <c r="A177" s="22" t="s">
        <v>414</v>
      </c>
      <c r="B177" s="20" t="s">
        <v>405</v>
      </c>
      <c r="C177" s="85">
        <f t="shared" ref="C177:H177" si="74">C178+C179</f>
        <v>0</v>
      </c>
      <c r="D177" s="85">
        <f t="shared" si="74"/>
        <v>0</v>
      </c>
      <c r="E177" s="85">
        <f t="shared" si="74"/>
        <v>0</v>
      </c>
      <c r="F177" s="85">
        <f t="shared" si="74"/>
        <v>0</v>
      </c>
      <c r="G177" s="85">
        <f t="shared" si="74"/>
        <v>0</v>
      </c>
      <c r="H177" s="85">
        <f t="shared" si="74"/>
        <v>0</v>
      </c>
    </row>
    <row r="178" spans="1:8" ht="16.5" customHeight="1" x14ac:dyDescent="0.3">
      <c r="A178" s="22"/>
      <c r="B178" s="23" t="s">
        <v>336</v>
      </c>
      <c r="C178" s="85"/>
      <c r="D178" s="86">
        <v>0</v>
      </c>
      <c r="E178" s="86">
        <v>0</v>
      </c>
      <c r="F178" s="86"/>
      <c r="G178" s="44">
        <v>0</v>
      </c>
      <c r="H178" s="44">
        <v>0</v>
      </c>
    </row>
    <row r="179" spans="1:8" ht="16.5" customHeight="1" x14ac:dyDescent="0.3">
      <c r="A179" s="22"/>
      <c r="B179" s="47" t="s">
        <v>407</v>
      </c>
      <c r="C179" s="85"/>
      <c r="D179" s="86">
        <v>0</v>
      </c>
      <c r="E179" s="86">
        <v>0</v>
      </c>
      <c r="F179" s="86"/>
      <c r="G179" s="44">
        <v>0</v>
      </c>
      <c r="H179" s="44">
        <v>0</v>
      </c>
    </row>
    <row r="180" spans="1:8" ht="16.5" customHeight="1" x14ac:dyDescent="0.3">
      <c r="A180" s="22"/>
      <c r="B180" s="24" t="s">
        <v>328</v>
      </c>
      <c r="C180" s="85"/>
      <c r="D180" s="86">
        <v>0</v>
      </c>
      <c r="E180" s="86">
        <v>0</v>
      </c>
      <c r="F180" s="86"/>
      <c r="G180" s="44">
        <v>0</v>
      </c>
      <c r="H180" s="44">
        <v>0</v>
      </c>
    </row>
    <row r="181" spans="1:8" s="19" customFormat="1" ht="16.5" customHeight="1" x14ac:dyDescent="0.3">
      <c r="A181" s="17" t="s">
        <v>417</v>
      </c>
      <c r="B181" s="20" t="s">
        <v>409</v>
      </c>
      <c r="C181" s="85"/>
      <c r="D181" s="83">
        <v>3446000</v>
      </c>
      <c r="E181" s="83">
        <v>3468980</v>
      </c>
      <c r="F181" s="83"/>
      <c r="G181" s="82">
        <v>3468980</v>
      </c>
      <c r="H181" s="82">
        <v>254740</v>
      </c>
    </row>
    <row r="182" spans="1:8" ht="16.5" customHeight="1" x14ac:dyDescent="0.3">
      <c r="A182" s="17"/>
      <c r="B182" s="24" t="s">
        <v>328</v>
      </c>
      <c r="C182" s="85"/>
      <c r="D182" s="86">
        <v>0</v>
      </c>
      <c r="E182" s="86">
        <v>0</v>
      </c>
      <c r="F182" s="86"/>
      <c r="G182" s="44">
        <v>-9743</v>
      </c>
      <c r="H182" s="44">
        <v>0</v>
      </c>
    </row>
    <row r="183" spans="1:8" s="19" customFormat="1" ht="16.5" customHeight="1" x14ac:dyDescent="0.3">
      <c r="A183" s="17" t="s">
        <v>418</v>
      </c>
      <c r="B183" s="20" t="s">
        <v>411</v>
      </c>
      <c r="C183" s="85"/>
      <c r="D183" s="83">
        <v>11980190</v>
      </c>
      <c r="E183" s="83">
        <v>11980190</v>
      </c>
      <c r="F183" s="83"/>
      <c r="G183" s="82">
        <v>11980184</v>
      </c>
      <c r="H183" s="82">
        <v>0</v>
      </c>
    </row>
    <row r="184" spans="1:8" ht="16.5" customHeight="1" x14ac:dyDescent="0.3">
      <c r="A184" s="17"/>
      <c r="B184" s="24" t="s">
        <v>328</v>
      </c>
      <c r="C184" s="85"/>
      <c r="D184" s="86">
        <v>0</v>
      </c>
      <c r="E184" s="86">
        <v>0</v>
      </c>
      <c r="F184" s="86"/>
      <c r="G184" s="44">
        <v>-567891</v>
      </c>
      <c r="H184" s="44">
        <v>-135268</v>
      </c>
    </row>
    <row r="185" spans="1:8" x14ac:dyDescent="0.3">
      <c r="A185" s="17"/>
      <c r="B185" s="20" t="s">
        <v>412</v>
      </c>
      <c r="C185" s="85">
        <f t="shared" ref="C185" si="75">C88+C100+C116+C132+C134+C136+C145+C150+C154+C161+C166+C168+C176+C180+C182+C184</f>
        <v>0</v>
      </c>
      <c r="D185" s="85">
        <f t="shared" ref="D185:H185" si="76">D88+D100+D116+D132+D134+D136+D145+D150+D154+D161+D166+D168+D176+D180+D182+D184</f>
        <v>0</v>
      </c>
      <c r="E185" s="85">
        <f t="shared" si="76"/>
        <v>0</v>
      </c>
      <c r="F185" s="85">
        <f t="shared" si="76"/>
        <v>0</v>
      </c>
      <c r="G185" s="85">
        <f t="shared" si="76"/>
        <v>-1554281</v>
      </c>
      <c r="H185" s="85">
        <f t="shared" si="76"/>
        <v>-129319</v>
      </c>
    </row>
    <row r="186" spans="1:8" ht="30" x14ac:dyDescent="0.3">
      <c r="A186" s="17" t="s">
        <v>208</v>
      </c>
      <c r="B186" s="20" t="s">
        <v>193</v>
      </c>
      <c r="C186" s="85">
        <f t="shared" ref="C186:H186" si="77">C187</f>
        <v>0</v>
      </c>
      <c r="D186" s="85">
        <f t="shared" si="77"/>
        <v>285989660</v>
      </c>
      <c r="E186" s="85">
        <f t="shared" si="77"/>
        <v>285989660</v>
      </c>
      <c r="F186" s="85">
        <f t="shared" si="77"/>
        <v>0</v>
      </c>
      <c r="G186" s="85">
        <f t="shared" si="77"/>
        <v>285989633</v>
      </c>
      <c r="H186" s="85">
        <f t="shared" si="77"/>
        <v>22747349</v>
      </c>
    </row>
    <row r="187" spans="1:8" x14ac:dyDescent="0.3">
      <c r="A187" s="17" t="s">
        <v>421</v>
      </c>
      <c r="B187" s="20" t="s">
        <v>413</v>
      </c>
      <c r="C187" s="85">
        <f t="shared" ref="C187:H187" si="78">C188+C198</f>
        <v>0</v>
      </c>
      <c r="D187" s="85">
        <f t="shared" si="78"/>
        <v>285989660</v>
      </c>
      <c r="E187" s="85">
        <f t="shared" si="78"/>
        <v>285989660</v>
      </c>
      <c r="F187" s="85">
        <f t="shared" si="78"/>
        <v>0</v>
      </c>
      <c r="G187" s="85">
        <f t="shared" si="78"/>
        <v>285989633</v>
      </c>
      <c r="H187" s="85">
        <f t="shared" si="78"/>
        <v>22747349</v>
      </c>
    </row>
    <row r="188" spans="1:8" ht="30" x14ac:dyDescent="0.3">
      <c r="A188" s="17" t="s">
        <v>423</v>
      </c>
      <c r="B188" s="20" t="s">
        <v>415</v>
      </c>
      <c r="C188" s="85">
        <f>C189+C192+C195+C190+C191+C196+C197</f>
        <v>0</v>
      </c>
      <c r="D188" s="85">
        <f t="shared" ref="D188:H188" si="79">D189+D192+D195+D190+D191+D196+D197</f>
        <v>284804660</v>
      </c>
      <c r="E188" s="85">
        <f t="shared" si="79"/>
        <v>284804660</v>
      </c>
      <c r="F188" s="85">
        <f t="shared" si="79"/>
        <v>0</v>
      </c>
      <c r="G188" s="85">
        <f t="shared" si="79"/>
        <v>284804633</v>
      </c>
      <c r="H188" s="85">
        <f t="shared" si="79"/>
        <v>22747349</v>
      </c>
    </row>
    <row r="189" spans="1:8" ht="30" x14ac:dyDescent="0.3">
      <c r="A189" s="17"/>
      <c r="B189" s="24" t="s">
        <v>484</v>
      </c>
      <c r="C189" s="85"/>
      <c r="D189" s="86">
        <v>259627210</v>
      </c>
      <c r="E189" s="86">
        <v>259627210</v>
      </c>
      <c r="F189" s="86"/>
      <c r="G189" s="85">
        <v>259627210</v>
      </c>
      <c r="H189" s="85">
        <v>20774490</v>
      </c>
    </row>
    <row r="190" spans="1:8" ht="30" x14ac:dyDescent="0.3">
      <c r="A190" s="17"/>
      <c r="B190" s="24" t="s">
        <v>485</v>
      </c>
      <c r="C190" s="85"/>
      <c r="D190" s="86">
        <v>1563660</v>
      </c>
      <c r="E190" s="86">
        <v>1563660</v>
      </c>
      <c r="F190" s="86"/>
      <c r="G190" s="85">
        <v>1563654</v>
      </c>
      <c r="H190" s="85">
        <v>137326</v>
      </c>
    </row>
    <row r="191" spans="1:8" ht="30" x14ac:dyDescent="0.3">
      <c r="A191" s="17"/>
      <c r="B191" s="24" t="s">
        <v>486</v>
      </c>
      <c r="C191" s="85"/>
      <c r="D191" s="86">
        <v>598150</v>
      </c>
      <c r="E191" s="86">
        <v>598150</v>
      </c>
      <c r="F191" s="86"/>
      <c r="G191" s="85">
        <v>598148</v>
      </c>
      <c r="H191" s="85">
        <v>53817</v>
      </c>
    </row>
    <row r="192" spans="1:8" ht="30" x14ac:dyDescent="0.3">
      <c r="A192" s="17"/>
      <c r="B192" s="24" t="s">
        <v>487</v>
      </c>
      <c r="C192" s="85">
        <f>C193+C194</f>
        <v>0</v>
      </c>
      <c r="D192" s="85">
        <f t="shared" ref="D192:H192" si="80">D193+D194</f>
        <v>20778870</v>
      </c>
      <c r="E192" s="85">
        <f t="shared" si="80"/>
        <v>20778870</v>
      </c>
      <c r="F192" s="85">
        <f t="shared" si="80"/>
        <v>0</v>
      </c>
      <c r="G192" s="85">
        <f t="shared" si="80"/>
        <v>20778862</v>
      </c>
      <c r="H192" s="85">
        <f t="shared" si="80"/>
        <v>1756924</v>
      </c>
    </row>
    <row r="193" spans="1:8" ht="75" x14ac:dyDescent="0.3">
      <c r="A193" s="17"/>
      <c r="B193" s="24" t="s">
        <v>416</v>
      </c>
      <c r="C193" s="85"/>
      <c r="D193" s="86">
        <v>10362210</v>
      </c>
      <c r="E193" s="86">
        <v>10362210</v>
      </c>
      <c r="F193" s="86"/>
      <c r="G193" s="85">
        <v>10362207</v>
      </c>
      <c r="H193" s="85">
        <v>873359</v>
      </c>
    </row>
    <row r="194" spans="1:8" ht="75" x14ac:dyDescent="0.3">
      <c r="A194" s="17"/>
      <c r="B194" s="24" t="s">
        <v>488</v>
      </c>
      <c r="C194" s="85"/>
      <c r="D194" s="86">
        <v>10416660</v>
      </c>
      <c r="E194" s="86">
        <v>10416660</v>
      </c>
      <c r="F194" s="86"/>
      <c r="G194" s="85">
        <v>10416655</v>
      </c>
      <c r="H194" s="85">
        <v>883565</v>
      </c>
    </row>
    <row r="195" spans="1:8" ht="45" x14ac:dyDescent="0.3">
      <c r="A195" s="17"/>
      <c r="B195" s="24" t="s">
        <v>489</v>
      </c>
      <c r="C195" s="85"/>
      <c r="D195" s="86">
        <v>0</v>
      </c>
      <c r="E195" s="86">
        <v>0</v>
      </c>
      <c r="F195" s="86"/>
      <c r="G195" s="85">
        <v>0</v>
      </c>
      <c r="H195" s="85">
        <v>0</v>
      </c>
    </row>
    <row r="196" spans="1:8" ht="45" x14ac:dyDescent="0.3">
      <c r="A196" s="17"/>
      <c r="B196" s="24" t="s">
        <v>490</v>
      </c>
      <c r="C196" s="85"/>
      <c r="D196" s="86">
        <v>2210300</v>
      </c>
      <c r="E196" s="86">
        <v>2210300</v>
      </c>
      <c r="F196" s="86"/>
      <c r="G196" s="85">
        <v>2210297</v>
      </c>
      <c r="H196" s="85">
        <v>0</v>
      </c>
    </row>
    <row r="197" spans="1:8" ht="45" x14ac:dyDescent="0.3">
      <c r="A197" s="17"/>
      <c r="B197" s="24" t="s">
        <v>507</v>
      </c>
      <c r="C197" s="85"/>
      <c r="D197" s="86">
        <v>26470</v>
      </c>
      <c r="E197" s="86">
        <v>26470</v>
      </c>
      <c r="F197" s="86"/>
      <c r="G197" s="85">
        <v>26462</v>
      </c>
      <c r="H197" s="85">
        <v>24792</v>
      </c>
    </row>
    <row r="198" spans="1:8" x14ac:dyDescent="0.3">
      <c r="A198" s="17" t="s">
        <v>429</v>
      </c>
      <c r="B198" s="20" t="s">
        <v>491</v>
      </c>
      <c r="C198" s="85">
        <f>C199+C200</f>
        <v>0</v>
      </c>
      <c r="D198" s="85">
        <f t="shared" ref="D198:H198" si="81">D199+D200</f>
        <v>1185000</v>
      </c>
      <c r="E198" s="85">
        <f t="shared" si="81"/>
        <v>1185000</v>
      </c>
      <c r="F198" s="85">
        <f t="shared" si="81"/>
        <v>0</v>
      </c>
      <c r="G198" s="85">
        <f t="shared" si="81"/>
        <v>1185000</v>
      </c>
      <c r="H198" s="85">
        <f t="shared" si="81"/>
        <v>0</v>
      </c>
    </row>
    <row r="199" spans="1:8" ht="45" x14ac:dyDescent="0.3">
      <c r="A199" s="17"/>
      <c r="B199" s="24" t="s">
        <v>492</v>
      </c>
      <c r="C199" s="85"/>
      <c r="D199" s="86">
        <v>0</v>
      </c>
      <c r="E199" s="86">
        <v>0</v>
      </c>
      <c r="F199" s="86"/>
      <c r="G199" s="85">
        <v>0</v>
      </c>
      <c r="H199" s="85">
        <v>0</v>
      </c>
    </row>
    <row r="200" spans="1:8" ht="30" x14ac:dyDescent="0.3">
      <c r="A200" s="17"/>
      <c r="B200" s="24" t="s">
        <v>493</v>
      </c>
      <c r="C200" s="85"/>
      <c r="D200" s="86">
        <v>1185000</v>
      </c>
      <c r="E200" s="86">
        <v>1185000</v>
      </c>
      <c r="F200" s="86"/>
      <c r="G200" s="85">
        <v>1185000</v>
      </c>
      <c r="H200" s="85">
        <v>0</v>
      </c>
    </row>
    <row r="201" spans="1:8" x14ac:dyDescent="0.3">
      <c r="A201" s="17" t="s">
        <v>431</v>
      </c>
      <c r="B201" s="48" t="s">
        <v>419</v>
      </c>
      <c r="C201" s="89">
        <f>+C202</f>
        <v>0</v>
      </c>
      <c r="D201" s="89">
        <f t="shared" ref="D201:H203" si="82">+D202</f>
        <v>59506550</v>
      </c>
      <c r="E201" s="89">
        <f t="shared" si="82"/>
        <v>59506550</v>
      </c>
      <c r="F201" s="89">
        <f t="shared" si="82"/>
        <v>0</v>
      </c>
      <c r="G201" s="89">
        <f t="shared" si="82"/>
        <v>59389936</v>
      </c>
      <c r="H201" s="89">
        <f t="shared" si="82"/>
        <v>3834691</v>
      </c>
    </row>
    <row r="202" spans="1:8" ht="16.5" customHeight="1" x14ac:dyDescent="0.3">
      <c r="A202" s="17" t="s">
        <v>433</v>
      </c>
      <c r="B202" s="48" t="s">
        <v>189</v>
      </c>
      <c r="C202" s="89">
        <f>+C203</f>
        <v>0</v>
      </c>
      <c r="D202" s="89">
        <f t="shared" si="82"/>
        <v>59506550</v>
      </c>
      <c r="E202" s="89">
        <f t="shared" si="82"/>
        <v>59506550</v>
      </c>
      <c r="F202" s="89">
        <f t="shared" si="82"/>
        <v>0</v>
      </c>
      <c r="G202" s="89">
        <f t="shared" si="82"/>
        <v>59389936</v>
      </c>
      <c r="H202" s="89">
        <f t="shared" si="82"/>
        <v>3834691</v>
      </c>
    </row>
    <row r="203" spans="1:8" ht="16.5" customHeight="1" x14ac:dyDescent="0.3">
      <c r="A203" s="17" t="s">
        <v>435</v>
      </c>
      <c r="B203" s="20" t="s">
        <v>420</v>
      </c>
      <c r="C203" s="89">
        <f>+C204</f>
        <v>0</v>
      </c>
      <c r="D203" s="89">
        <f t="shared" si="82"/>
        <v>59506550</v>
      </c>
      <c r="E203" s="89">
        <f t="shared" si="82"/>
        <v>59506550</v>
      </c>
      <c r="F203" s="89">
        <f t="shared" si="82"/>
        <v>0</v>
      </c>
      <c r="G203" s="89">
        <f t="shared" si="82"/>
        <v>59389936</v>
      </c>
      <c r="H203" s="89">
        <f t="shared" si="82"/>
        <v>3834691</v>
      </c>
    </row>
    <row r="204" spans="1:8" ht="16.5" customHeight="1" x14ac:dyDescent="0.3">
      <c r="A204" s="22" t="s">
        <v>437</v>
      </c>
      <c r="B204" s="48" t="s">
        <v>422</v>
      </c>
      <c r="C204" s="84">
        <f t="shared" ref="C204:H204" si="83">C205</f>
        <v>0</v>
      </c>
      <c r="D204" s="84">
        <f t="shared" si="83"/>
        <v>59506550</v>
      </c>
      <c r="E204" s="84">
        <f t="shared" si="83"/>
        <v>59506550</v>
      </c>
      <c r="F204" s="84">
        <f t="shared" si="83"/>
        <v>0</v>
      </c>
      <c r="G204" s="84">
        <f t="shared" si="83"/>
        <v>59389936</v>
      </c>
      <c r="H204" s="84">
        <f t="shared" si="83"/>
        <v>3834691</v>
      </c>
    </row>
    <row r="205" spans="1:8" ht="16.5" customHeight="1" x14ac:dyDescent="0.3">
      <c r="A205" s="22" t="s">
        <v>439</v>
      </c>
      <c r="B205" s="48" t="s">
        <v>424</v>
      </c>
      <c r="C205" s="84">
        <f t="shared" ref="C205:H205" si="84">C207+C208+C209</f>
        <v>0</v>
      </c>
      <c r="D205" s="84">
        <f t="shared" si="84"/>
        <v>59506550</v>
      </c>
      <c r="E205" s="84">
        <f t="shared" si="84"/>
        <v>59506550</v>
      </c>
      <c r="F205" s="84">
        <f t="shared" si="84"/>
        <v>0</v>
      </c>
      <c r="G205" s="84">
        <f t="shared" si="84"/>
        <v>59389936</v>
      </c>
      <c r="H205" s="84">
        <f t="shared" si="84"/>
        <v>3834691</v>
      </c>
    </row>
    <row r="206" spans="1:8" ht="16.5" customHeight="1" x14ac:dyDescent="0.3">
      <c r="A206" s="17" t="s">
        <v>441</v>
      </c>
      <c r="B206" s="48" t="s">
        <v>425</v>
      </c>
      <c r="C206" s="84">
        <f t="shared" ref="C206:H206" si="85">C207</f>
        <v>0</v>
      </c>
      <c r="D206" s="84">
        <f t="shared" si="85"/>
        <v>42895650</v>
      </c>
      <c r="E206" s="84">
        <f t="shared" si="85"/>
        <v>42895650</v>
      </c>
      <c r="F206" s="84">
        <f t="shared" si="85"/>
        <v>0</v>
      </c>
      <c r="G206" s="84">
        <f t="shared" si="85"/>
        <v>42895551</v>
      </c>
      <c r="H206" s="84">
        <f t="shared" si="85"/>
        <v>2838026</v>
      </c>
    </row>
    <row r="207" spans="1:8" ht="16.5" customHeight="1" x14ac:dyDescent="0.3">
      <c r="A207" s="22" t="s">
        <v>443</v>
      </c>
      <c r="B207" s="49" t="s">
        <v>426</v>
      </c>
      <c r="C207" s="85"/>
      <c r="D207" s="86">
        <v>42895650</v>
      </c>
      <c r="E207" s="86">
        <v>42895650</v>
      </c>
      <c r="F207" s="86"/>
      <c r="G207" s="44">
        <v>42895551</v>
      </c>
      <c r="H207" s="44">
        <v>2838026</v>
      </c>
    </row>
    <row r="208" spans="1:8" ht="16.5" customHeight="1" x14ac:dyDescent="0.3">
      <c r="A208" s="22" t="s">
        <v>444</v>
      </c>
      <c r="B208" s="49" t="s">
        <v>427</v>
      </c>
      <c r="C208" s="85"/>
      <c r="D208" s="86">
        <v>16610900</v>
      </c>
      <c r="E208" s="86">
        <v>16610900</v>
      </c>
      <c r="F208" s="86"/>
      <c r="G208" s="44">
        <v>16610853</v>
      </c>
      <c r="H208" s="44">
        <v>996665</v>
      </c>
    </row>
    <row r="209" spans="1:8" ht="16.5" customHeight="1" x14ac:dyDescent="0.3">
      <c r="A209" s="22"/>
      <c r="B209" s="28" t="s">
        <v>428</v>
      </c>
      <c r="C209" s="85"/>
      <c r="D209" s="86"/>
      <c r="E209" s="86"/>
      <c r="F209" s="86"/>
      <c r="G209" s="44">
        <v>-116468</v>
      </c>
      <c r="H209" s="44">
        <v>0</v>
      </c>
    </row>
    <row r="210" spans="1:8" ht="30" x14ac:dyDescent="0.3">
      <c r="A210" s="22" t="s">
        <v>211</v>
      </c>
      <c r="B210" s="50" t="s">
        <v>195</v>
      </c>
      <c r="C210" s="82">
        <f t="shared" ref="C210" si="86">C215+C211</f>
        <v>0</v>
      </c>
      <c r="D210" s="82">
        <f t="shared" ref="D210:H210" si="87">D215+D211</f>
        <v>0</v>
      </c>
      <c r="E210" s="82">
        <f t="shared" si="87"/>
        <v>0</v>
      </c>
      <c r="F210" s="82">
        <f t="shared" si="87"/>
        <v>0</v>
      </c>
      <c r="G210" s="82">
        <f t="shared" si="87"/>
        <v>0</v>
      </c>
      <c r="H210" s="82">
        <f t="shared" si="87"/>
        <v>0</v>
      </c>
    </row>
    <row r="211" spans="1:8" x14ac:dyDescent="0.3">
      <c r="A211" s="22" t="s">
        <v>446</v>
      </c>
      <c r="B211" s="50" t="s">
        <v>430</v>
      </c>
      <c r="C211" s="82">
        <f t="shared" ref="C211" si="88">C212+C213+C214</f>
        <v>0</v>
      </c>
      <c r="D211" s="82">
        <f t="shared" ref="D211:H211" si="89">D212+D213+D214</f>
        <v>0</v>
      </c>
      <c r="E211" s="82">
        <f t="shared" si="89"/>
        <v>0</v>
      </c>
      <c r="F211" s="82">
        <f t="shared" si="89"/>
        <v>0</v>
      </c>
      <c r="G211" s="82">
        <f t="shared" si="89"/>
        <v>0</v>
      </c>
      <c r="H211" s="82">
        <f t="shared" si="89"/>
        <v>0</v>
      </c>
    </row>
    <row r="212" spans="1:8" x14ac:dyDescent="0.3">
      <c r="A212" s="22" t="s">
        <v>447</v>
      </c>
      <c r="B212" s="50" t="s">
        <v>432</v>
      </c>
      <c r="C212" s="82"/>
      <c r="D212" s="86"/>
      <c r="E212" s="86"/>
      <c r="F212" s="86"/>
      <c r="G212" s="82"/>
      <c r="H212" s="82"/>
    </row>
    <row r="213" spans="1:8" x14ac:dyDescent="0.3">
      <c r="A213" s="22" t="s">
        <v>448</v>
      </c>
      <c r="B213" s="50" t="s">
        <v>434</v>
      </c>
      <c r="C213" s="82"/>
      <c r="D213" s="86"/>
      <c r="E213" s="86"/>
      <c r="F213" s="86"/>
      <c r="G213" s="82"/>
      <c r="H213" s="82"/>
    </row>
    <row r="214" spans="1:8" x14ac:dyDescent="0.3">
      <c r="A214" s="22" t="s">
        <v>449</v>
      </c>
      <c r="B214" s="50" t="s">
        <v>436</v>
      </c>
      <c r="C214" s="82"/>
      <c r="D214" s="86"/>
      <c r="E214" s="86"/>
      <c r="F214" s="86"/>
      <c r="G214" s="82"/>
      <c r="H214" s="82"/>
    </row>
    <row r="215" spans="1:8" x14ac:dyDescent="0.3">
      <c r="A215" s="22" t="s">
        <v>450</v>
      </c>
      <c r="B215" s="50" t="s">
        <v>438</v>
      </c>
      <c r="C215" s="82">
        <f t="shared" ref="C215:H215" si="90">C216+C217+C218</f>
        <v>0</v>
      </c>
      <c r="D215" s="82">
        <f t="shared" si="90"/>
        <v>0</v>
      </c>
      <c r="E215" s="82">
        <f t="shared" si="90"/>
        <v>0</v>
      </c>
      <c r="F215" s="82">
        <f t="shared" si="90"/>
        <v>0</v>
      </c>
      <c r="G215" s="82">
        <f t="shared" si="90"/>
        <v>0</v>
      </c>
      <c r="H215" s="82">
        <f t="shared" si="90"/>
        <v>0</v>
      </c>
    </row>
    <row r="216" spans="1:8" x14ac:dyDescent="0.3">
      <c r="A216" s="22" t="s">
        <v>451</v>
      </c>
      <c r="B216" s="51" t="s">
        <v>440</v>
      </c>
      <c r="C216" s="44"/>
      <c r="D216" s="86"/>
      <c r="E216" s="86"/>
      <c r="F216" s="86"/>
      <c r="G216" s="44"/>
      <c r="H216" s="44"/>
    </row>
    <row r="217" spans="1:8" x14ac:dyDescent="0.3">
      <c r="A217" s="22" t="s">
        <v>453</v>
      </c>
      <c r="B217" s="51" t="s">
        <v>442</v>
      </c>
      <c r="C217" s="44"/>
      <c r="D217" s="86"/>
      <c r="E217" s="86"/>
      <c r="F217" s="86"/>
      <c r="G217" s="44"/>
      <c r="H217" s="44"/>
    </row>
    <row r="218" spans="1:8" x14ac:dyDescent="0.3">
      <c r="A218" s="22" t="s">
        <v>455</v>
      </c>
      <c r="B218" s="51" t="s">
        <v>436</v>
      </c>
      <c r="C218" s="44"/>
      <c r="D218" s="86"/>
      <c r="E218" s="86"/>
      <c r="F218" s="86"/>
      <c r="G218" s="44"/>
      <c r="H218" s="44"/>
    </row>
    <row r="219" spans="1:8" x14ac:dyDescent="0.3">
      <c r="A219" s="22" t="s">
        <v>456</v>
      </c>
      <c r="B219" s="50" t="s">
        <v>445</v>
      </c>
      <c r="C219" s="82">
        <f>C220</f>
        <v>0</v>
      </c>
      <c r="D219" s="82">
        <f t="shared" ref="D219:H220" si="91">D220</f>
        <v>0</v>
      </c>
      <c r="E219" s="82">
        <f t="shared" si="91"/>
        <v>0</v>
      </c>
      <c r="F219" s="82">
        <f t="shared" si="91"/>
        <v>0</v>
      </c>
      <c r="G219" s="82">
        <f t="shared" si="91"/>
        <v>0</v>
      </c>
      <c r="H219" s="82">
        <f t="shared" si="91"/>
        <v>0</v>
      </c>
    </row>
    <row r="220" spans="1:8" x14ac:dyDescent="0.3">
      <c r="A220" s="22" t="s">
        <v>457</v>
      </c>
      <c r="B220" s="50" t="s">
        <v>189</v>
      </c>
      <c r="C220" s="82">
        <f>C221</f>
        <v>0</v>
      </c>
      <c r="D220" s="82">
        <f t="shared" si="91"/>
        <v>0</v>
      </c>
      <c r="E220" s="82">
        <f t="shared" si="91"/>
        <v>0</v>
      </c>
      <c r="F220" s="82">
        <f t="shared" si="91"/>
        <v>0</v>
      </c>
      <c r="G220" s="82">
        <f t="shared" si="91"/>
        <v>0</v>
      </c>
      <c r="H220" s="82">
        <f t="shared" si="91"/>
        <v>0</v>
      </c>
    </row>
    <row r="221" spans="1:8" ht="30" x14ac:dyDescent="0.3">
      <c r="A221" s="22" t="s">
        <v>458</v>
      </c>
      <c r="B221" s="50" t="s">
        <v>195</v>
      </c>
      <c r="C221" s="82">
        <f t="shared" ref="C221" si="92">C224</f>
        <v>0</v>
      </c>
      <c r="D221" s="82">
        <f t="shared" ref="D221:H221" si="93">D224</f>
        <v>0</v>
      </c>
      <c r="E221" s="82">
        <f t="shared" si="93"/>
        <v>0</v>
      </c>
      <c r="F221" s="82">
        <f t="shared" si="93"/>
        <v>0</v>
      </c>
      <c r="G221" s="82">
        <f t="shared" si="93"/>
        <v>0</v>
      </c>
      <c r="H221" s="82">
        <f t="shared" si="93"/>
        <v>0</v>
      </c>
    </row>
    <row r="222" spans="1:8" x14ac:dyDescent="0.3">
      <c r="A222" s="22" t="s">
        <v>459</v>
      </c>
      <c r="B222" s="50" t="s">
        <v>206</v>
      </c>
      <c r="C222" s="82">
        <f t="shared" ref="C222:C227" si="94">C223</f>
        <v>0</v>
      </c>
      <c r="D222" s="82">
        <f t="shared" ref="D222:H224" si="95">D223</f>
        <v>0</v>
      </c>
      <c r="E222" s="82">
        <f t="shared" si="95"/>
        <v>0</v>
      </c>
      <c r="F222" s="82">
        <f t="shared" si="95"/>
        <v>0</v>
      </c>
      <c r="G222" s="82">
        <f t="shared" si="95"/>
        <v>0</v>
      </c>
      <c r="H222" s="82">
        <f t="shared" si="95"/>
        <v>0</v>
      </c>
    </row>
    <row r="223" spans="1:8" x14ac:dyDescent="0.3">
      <c r="A223" s="22" t="s">
        <v>460</v>
      </c>
      <c r="B223" s="50" t="s">
        <v>189</v>
      </c>
      <c r="C223" s="82">
        <f t="shared" si="94"/>
        <v>0</v>
      </c>
      <c r="D223" s="82">
        <f t="shared" si="95"/>
        <v>0</v>
      </c>
      <c r="E223" s="82">
        <f t="shared" si="95"/>
        <v>0</v>
      </c>
      <c r="F223" s="82">
        <f t="shared" si="95"/>
        <v>0</v>
      </c>
      <c r="G223" s="82">
        <f t="shared" si="95"/>
        <v>0</v>
      </c>
      <c r="H223" s="82">
        <f t="shared" si="95"/>
        <v>0</v>
      </c>
    </row>
    <row r="224" spans="1:8" ht="30" x14ac:dyDescent="0.3">
      <c r="A224" s="22" t="s">
        <v>461</v>
      </c>
      <c r="B224" s="51" t="s">
        <v>195</v>
      </c>
      <c r="C224" s="82">
        <f t="shared" si="94"/>
        <v>0</v>
      </c>
      <c r="D224" s="82">
        <f t="shared" si="95"/>
        <v>0</v>
      </c>
      <c r="E224" s="82">
        <f t="shared" si="95"/>
        <v>0</v>
      </c>
      <c r="F224" s="82">
        <f t="shared" si="95"/>
        <v>0</v>
      </c>
      <c r="G224" s="82">
        <f t="shared" si="95"/>
        <v>0</v>
      </c>
      <c r="H224" s="82">
        <f t="shared" si="95"/>
        <v>0</v>
      </c>
    </row>
    <row r="225" spans="1:8" x14ac:dyDescent="0.3">
      <c r="A225" s="22" t="s">
        <v>462</v>
      </c>
      <c r="B225" s="50" t="s">
        <v>438</v>
      </c>
      <c r="C225" s="82">
        <f t="shared" si="94"/>
        <v>0</v>
      </c>
      <c r="D225" s="82">
        <f t="shared" ref="D225:H227" si="96">D226</f>
        <v>0</v>
      </c>
      <c r="E225" s="82">
        <f t="shared" si="96"/>
        <v>0</v>
      </c>
      <c r="F225" s="82">
        <f t="shared" si="96"/>
        <v>0</v>
      </c>
      <c r="G225" s="82">
        <f t="shared" si="96"/>
        <v>0</v>
      </c>
      <c r="H225" s="82">
        <f t="shared" si="96"/>
        <v>0</v>
      </c>
    </row>
    <row r="226" spans="1:8" x14ac:dyDescent="0.3">
      <c r="A226" s="22" t="s">
        <v>463</v>
      </c>
      <c r="B226" s="50" t="s">
        <v>442</v>
      </c>
      <c r="C226" s="82">
        <f t="shared" si="94"/>
        <v>0</v>
      </c>
      <c r="D226" s="82">
        <f t="shared" si="96"/>
        <v>0</v>
      </c>
      <c r="E226" s="82">
        <f t="shared" si="96"/>
        <v>0</v>
      </c>
      <c r="F226" s="82">
        <f t="shared" si="96"/>
        <v>0</v>
      </c>
      <c r="G226" s="82">
        <f t="shared" si="96"/>
        <v>0</v>
      </c>
      <c r="H226" s="82">
        <f t="shared" si="96"/>
        <v>0</v>
      </c>
    </row>
    <row r="227" spans="1:8" x14ac:dyDescent="0.3">
      <c r="A227" s="22" t="s">
        <v>464</v>
      </c>
      <c r="B227" s="50" t="s">
        <v>452</v>
      </c>
      <c r="C227" s="82">
        <f t="shared" si="94"/>
        <v>0</v>
      </c>
      <c r="D227" s="82">
        <f t="shared" si="96"/>
        <v>0</v>
      </c>
      <c r="E227" s="82">
        <f t="shared" si="96"/>
        <v>0</v>
      </c>
      <c r="F227" s="82">
        <f t="shared" si="96"/>
        <v>0</v>
      </c>
      <c r="G227" s="82">
        <f t="shared" si="96"/>
        <v>0</v>
      </c>
      <c r="H227" s="82">
        <f t="shared" si="96"/>
        <v>0</v>
      </c>
    </row>
    <row r="228" spans="1:8" x14ac:dyDescent="0.3">
      <c r="A228" s="22" t="s">
        <v>465</v>
      </c>
      <c r="B228" s="51" t="s">
        <v>454</v>
      </c>
      <c r="C228" s="44"/>
      <c r="D228" s="86"/>
      <c r="E228" s="86"/>
      <c r="F228" s="86"/>
      <c r="G228" s="44"/>
      <c r="H228" s="44"/>
    </row>
    <row r="231" spans="1:8" x14ac:dyDescent="0.3">
      <c r="B231" s="100" t="s">
        <v>508</v>
      </c>
      <c r="C231" s="100"/>
      <c r="D231" s="100"/>
      <c r="E231" s="100" t="s">
        <v>510</v>
      </c>
      <c r="F231" s="100"/>
      <c r="G231" s="100"/>
    </row>
    <row r="232" spans="1:8" x14ac:dyDescent="0.3">
      <c r="B232" s="100"/>
      <c r="C232" s="100"/>
      <c r="D232" s="100"/>
      <c r="E232" s="100"/>
      <c r="F232" s="100"/>
      <c r="G232" s="100"/>
    </row>
    <row r="233" spans="1:8" x14ac:dyDescent="0.3">
      <c r="B233" s="100"/>
      <c r="C233" s="100"/>
      <c r="D233" s="100"/>
      <c r="E233" s="100"/>
      <c r="F233" s="100"/>
      <c r="G233" s="100"/>
    </row>
  </sheetData>
  <protectedRanges>
    <protectedRange sqref="B2:B3 C1:C3" name="Zonă1_1" securityDescriptor="O:WDG:WDD:(A;;CC;;;WD)"/>
    <protectedRange sqref="G118:H126 G46:H51 G158:H161 G70:H70 G37:H40 G128:H132 G103:H108 G62:H66 G81:H85 G92:H93 G54:H57 G156:H156 G111:H116 G25:H33 G35:H35 G95:H100 G139:H141" name="Zonă3"/>
    <protectedRange sqref="B1" name="Zonă1_1_1_1_1_1" securityDescriptor="O:WDG:WDD:(A;;CC;;;WD)"/>
  </protectedRanges>
  <printOptions horizontalCentered="1"/>
  <pageMargins left="0.5" right="0" top="0.21" bottom="0.18" header="0.17" footer="0.17"/>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2021-12-15T09:34:27Z</cp:lastPrinted>
  <dcterms:created xsi:type="dcterms:W3CDTF">2020-08-07T11:14:11Z</dcterms:created>
  <dcterms:modified xsi:type="dcterms:W3CDTF">2022-03-17T09:51:46Z</dcterms:modified>
</cp:coreProperties>
</file>